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аковецький 2016\01.2021 рік\листи 2021\О. Дацко інформація за 2015 - 2021 рр\"/>
    </mc:Choice>
  </mc:AlternateContent>
  <bookViews>
    <workbookView xWindow="0" yWindow="0" windowWidth="23730" windowHeight="8760"/>
  </bookViews>
  <sheets>
    <sheet name="Лист1" sheetId="1" r:id="rId1"/>
  </sheets>
  <definedNames>
    <definedName name="_xlnm.Print_Area" localSheetId="0">Лист1!$A$1:$E$95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6" i="1"/>
  <c r="D85" i="1"/>
  <c r="D88" i="1" s="1"/>
  <c r="D62" i="1"/>
  <c r="D61" i="1"/>
  <c r="D59" i="1"/>
  <c r="D58" i="1"/>
  <c r="D56" i="1"/>
  <c r="D55" i="1"/>
  <c r="D53" i="1"/>
  <c r="D52" i="1"/>
  <c r="D50" i="1"/>
  <c r="D49" i="1"/>
  <c r="D47" i="1"/>
  <c r="D46" i="1"/>
  <c r="D45" i="1" l="1"/>
  <c r="D48" i="1"/>
  <c r="D51" i="1"/>
  <c r="D54" i="1"/>
  <c r="D57" i="1"/>
  <c r="D60" i="1"/>
  <c r="C44" i="1" l="1"/>
  <c r="C30" i="1" l="1"/>
  <c r="C6" i="1" l="1"/>
  <c r="C26" i="1" l="1"/>
  <c r="C54" i="1" l="1"/>
  <c r="C13" i="1"/>
  <c r="C86" i="1" s="1"/>
  <c r="C71" i="1" l="1"/>
  <c r="C87" i="1" s="1"/>
  <c r="C85" i="1" l="1"/>
  <c r="C88" i="1" l="1"/>
</calcChain>
</file>

<file path=xl/sharedStrings.xml><?xml version="1.0" encoding="utf-8"?>
<sst xmlns="http://schemas.openxmlformats.org/spreadsheetml/2006/main" count="175" uniqueCount="92">
  <si>
    <t>2</t>
  </si>
  <si>
    <t>4</t>
  </si>
  <si>
    <t>РЕКОНСТРУКЦІЯ</t>
  </si>
  <si>
    <t>Будівельні роботи</t>
  </si>
  <si>
    <t>Технічний нагляд</t>
  </si>
  <si>
    <t>Авторський нагляд</t>
  </si>
  <si>
    <t>Експертиза проекту</t>
  </si>
  <si>
    <t>Реконструкція вул. І. Миколайчука (від вул. Пилипа Орлика до в'їзду на Голосківський цвинтар)</t>
  </si>
  <si>
    <t>Проектні роботи</t>
  </si>
  <si>
    <t xml:space="preserve">БУДІВНИЦТВО </t>
  </si>
  <si>
    <t>Будівництво велосипедної доріжки на просп. В.Чорновола (від вул.В.Липинського до вул.Варшавської), вул.Варшавській (від просп.В.Чорновола до вул.Замарстинівської), вул.Замарстинівській (від вул.Варшавської до вул.І.Мазепи)</t>
  </si>
  <si>
    <t>Будівництво велосипедної доріжки на вул. Княгині Ольги - вул.Академіка А.Сахарова</t>
  </si>
  <si>
    <t>РАЗОМ</t>
  </si>
  <si>
    <t>Голова постійної комісії фінансів та планування бюджету Львівської міської ради</t>
  </si>
  <si>
    <t>Технічний нагляд (додаткові роботи)</t>
  </si>
  <si>
    <t>Будівельні роботи (додаткові роботи)</t>
  </si>
  <si>
    <t>Реконструкція вул. Конюшинної на ділянці від вул. Тернової до вул. Збиральної</t>
  </si>
  <si>
    <t>1</t>
  </si>
  <si>
    <t>3</t>
  </si>
  <si>
    <t>Будівництво шляхопроводу на перехресті вулиць Т. Шевченка - о.Омеляна Ковча</t>
  </si>
  <si>
    <t>Проектно-вишукувальні роботи</t>
  </si>
  <si>
    <t>КАПІТАЛЬНИЙ РЕМОНТ</t>
  </si>
  <si>
    <t>Капітальний ремонт зовнішнього освітлення пішохідних переходів</t>
  </si>
  <si>
    <t>Капітальний ремонт зовнішнього освітлення пішохідних переходів в Галицькому районі м.Львова</t>
  </si>
  <si>
    <t>Капітальний ремонт зовнішнього освітлення пішохідних переходів в Залізничному районі м.Львова</t>
  </si>
  <si>
    <t>Капітальний ремонт зовнішнього освітлення пішохідних переходів в Личаківському районі м.Львова</t>
  </si>
  <si>
    <t>Капітальний ремонт зовнішнього освітлення пішохідних переходів в Сихівському районі м.Львова</t>
  </si>
  <si>
    <t>Капітальний ремонт зовнішнього освітлення пішохідних переходів в Шевченківському районі м.Львова</t>
  </si>
  <si>
    <t>Капітальний ремонт зовнішнього освітлення пішохідних переходів в Франківському районі м.Львова</t>
  </si>
  <si>
    <t>Капітальний ремонт вул. Генерала В. Курмановича (від вул. А.П'ясецького до вул. Данила Апостола)</t>
  </si>
  <si>
    <t>Капітальний ремонт вул. Генерала В.Курмановича (від вул. Данила Апостола до вул. Рудненської)</t>
  </si>
  <si>
    <t>5</t>
  </si>
  <si>
    <t>Капітальний ремонт тротуарів з влаштуванням велодоріжки на вул.Сяйво (від вул. Городоцької до вул. Широкої)</t>
  </si>
  <si>
    <t>11</t>
  </si>
  <si>
    <t>Капітальний ремонт бічного проїзду та тротуарів на пр.Червоної Калини (парна сторона)</t>
  </si>
  <si>
    <t>6</t>
  </si>
  <si>
    <t>7</t>
  </si>
  <si>
    <t>8</t>
  </si>
  <si>
    <t>9</t>
  </si>
  <si>
    <t>Реконструкція вул. Винниця (від будинку №108  до будинку №146)</t>
  </si>
  <si>
    <t>10</t>
  </si>
  <si>
    <t>Будівництво світлофорних об'єктів</t>
  </si>
  <si>
    <t>Будівництво світлофорного об'єкта на перехресті вул.  Кульпарківської - Трускавецької</t>
  </si>
  <si>
    <t>Проектно-вишукувальні роботи (коригування)</t>
  </si>
  <si>
    <t>Капітальний ремонт перехрестя вул. Володимира Великого - вул. Княгині Ольги</t>
  </si>
  <si>
    <t>12</t>
  </si>
  <si>
    <t>Реконструкція вул. Конюшинної на ділянці від вул. Збиральної до межі міста</t>
  </si>
  <si>
    <t>Реконструкція вул. Трускавецької (від вул. І. Пулюя до вул. Княгині Ольги)</t>
  </si>
  <si>
    <t>9.1</t>
  </si>
  <si>
    <t>10.1</t>
  </si>
  <si>
    <t>10.2</t>
  </si>
  <si>
    <t>10.3</t>
  </si>
  <si>
    <t>10.4</t>
  </si>
  <si>
    <t>10.5</t>
  </si>
  <si>
    <t>10.6</t>
  </si>
  <si>
    <t>13</t>
  </si>
  <si>
    <t>14</t>
  </si>
  <si>
    <t>В. о. заступника директора департаменту – начальника управління інженерного господарства,</t>
  </si>
  <si>
    <t>заступник начальника управління - начальник відділу капітального ремонту</t>
  </si>
  <si>
    <t>додати</t>
  </si>
  <si>
    <t>факт 6113700</t>
  </si>
  <si>
    <t>факт 782026</t>
  </si>
  <si>
    <t>прибрати рядок</t>
  </si>
  <si>
    <t>Передбачено бюджетом на 2020 рік, гривень</t>
  </si>
  <si>
    <t>Профінансовано у 2020 р., гривень</t>
  </si>
  <si>
    <t>Підрядники, виконавці</t>
  </si>
  <si>
    <t>ЛКП "Львівавтодор"</t>
  </si>
  <si>
    <t>ТзОВ "Львівська дорожня служба"</t>
  </si>
  <si>
    <t>ТзОВ "Трансбудторг"</t>
  </si>
  <si>
    <t>ТзОВ "ПРОЕКСП"</t>
  </si>
  <si>
    <t>ТзОВ "ІНЖЕНЕРНО-БУДІВЕЛЬНЕ БЮРО"</t>
  </si>
  <si>
    <t>ФОП Піндак М.С.</t>
  </si>
  <si>
    <t>ТзОВ "Перша приватна експертиза"</t>
  </si>
  <si>
    <t>ТзОВ "СМЕО"</t>
  </si>
  <si>
    <t>ТзОВ СМЕО</t>
  </si>
  <si>
    <t>ЛКП Львівавтодор</t>
  </si>
  <si>
    <t>ТзОВ "ЗахідПроектГруп"</t>
  </si>
  <si>
    <t>ДП "Західний експерно-технічний центр держпраці"</t>
  </si>
  <si>
    <t>ПрАТ ЛСБМУ-1</t>
  </si>
  <si>
    <t>Назва об'єкта, види робіт</t>
  </si>
  <si>
    <t>ТзОВ" ОНУР КОНСТРУКЦІОН ІНТЕНЕШНЛ"</t>
  </si>
  <si>
    <t>ФОП Кутерещин З.Б.</t>
  </si>
  <si>
    <t>ФОП Мартинець Р.М.</t>
  </si>
  <si>
    <t>Філія ДП "Укрдержбудекспертиза"</t>
  </si>
  <si>
    <t>ЛКП "Інститут просторового розвитку"</t>
  </si>
  <si>
    <t>ДП "Західний експерно-технічний центр Держпраці"</t>
  </si>
  <si>
    <t>№ з/п</t>
  </si>
  <si>
    <t xml:space="preserve">ВСЬОГО на БУДІВНИЦТВО </t>
  </si>
  <si>
    <t xml:space="preserve">ВСЬОГО на РЕКОНСТРУКЦІЮ </t>
  </si>
  <si>
    <t xml:space="preserve">ВСЬОГО на КАПІТАЛЬНИЙ РЕМОНТ </t>
  </si>
  <si>
    <t>І. Матківський</t>
  </si>
  <si>
    <t>Перелік об'єктів та використання коштів виділених з бюджету розвитку у 2020 році по відділу капітального ремонту управління інженерного господарства департаменту житлового господарства та інфраструктури Львівської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</si>
</sst>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8"/>
      <name val="Arial Narrow"/>
      <family val="2"/>
      <charset val="204"/>
    </font>
    <font>
      <b/>
      <sz val="18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8"/>
      <color rgb="FFFF0000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6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20"/>
      <color theme="0"/>
      <name val="Arial Narrow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20"/>
      <color theme="1"/>
      <name val="Arial Narrow"/>
      <family val="2"/>
      <charset val="204"/>
    </font>
    <font>
      <i/>
      <sz val="20"/>
      <name val="Arial Narrow"/>
      <family val="2"/>
      <charset val="204"/>
    </font>
    <font>
      <sz val="20"/>
      <name val="Calibri"/>
      <family val="2"/>
      <charset val="204"/>
      <scheme val="minor"/>
    </font>
    <font>
      <b/>
      <i/>
      <sz val="2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2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3" fillId="0" borderId="0" xfId="0" applyFont="1"/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right" vertical="center" wrapText="1" indent="2"/>
    </xf>
    <xf numFmtId="0" fontId="12" fillId="2" borderId="1" xfId="2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top" wrapText="1"/>
    </xf>
    <xf numFmtId="0" fontId="19" fillId="2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left" vertical="center" wrapText="1" indent="2"/>
    </xf>
    <xf numFmtId="4" fontId="20" fillId="2" borderId="1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4" fontId="12" fillId="3" borderId="12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right" vertical="center"/>
    </xf>
    <xf numFmtId="49" fontId="18" fillId="2" borderId="5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21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/>
    <xf numFmtId="0" fontId="22" fillId="0" borderId="0" xfId="0" applyFont="1"/>
    <xf numFmtId="0" fontId="22" fillId="0" borderId="0" xfId="0" applyFont="1" applyAlignment="1"/>
    <xf numFmtId="0" fontId="10" fillId="0" borderId="0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</cellXfs>
  <cellStyles count="5">
    <cellStyle name="Обычный" xfId="0" builtinId="0"/>
    <cellStyle name="Обычный 15 2" xfId="2"/>
    <cellStyle name="Обычный 2" xfId="1"/>
    <cellStyle name="Обычный 4" xfId="3"/>
    <cellStyle name="Обычный 4 2" xfId="4"/>
  </cellStyles>
  <dxfs count="0"/>
  <tableStyles count="0" defaultTableStyle="TableStyleMedium2" defaultPivotStyle="PivotStyleLight16"/>
  <colors>
    <mruColors>
      <color rgb="FFFF99FF"/>
      <color rgb="FFA917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view="pageBreakPreview" zoomScale="70" zoomScaleNormal="75" zoomScaleSheetLayoutView="70" workbookViewId="0">
      <selection activeCell="E4" sqref="E4"/>
    </sheetView>
  </sheetViews>
  <sheetFormatPr defaultRowHeight="15" x14ac:dyDescent="0.25"/>
  <cols>
    <col min="1" max="1" width="7.85546875" customWidth="1"/>
    <col min="2" max="2" width="65" customWidth="1"/>
    <col min="3" max="3" width="25.42578125" customWidth="1"/>
    <col min="4" max="4" width="31.7109375" customWidth="1"/>
    <col min="5" max="5" width="50.140625" customWidth="1"/>
    <col min="6" max="6" width="20.140625" customWidth="1"/>
  </cols>
  <sheetData>
    <row r="1" spans="1:5" ht="18.75" customHeight="1" x14ac:dyDescent="0.25">
      <c r="A1" s="5"/>
      <c r="B1" s="5"/>
      <c r="C1" s="5"/>
      <c r="D1" s="5"/>
      <c r="E1" s="5"/>
    </row>
    <row r="2" spans="1:5" ht="88.5" customHeight="1" x14ac:dyDescent="0.35">
      <c r="A2" s="65" t="s">
        <v>91</v>
      </c>
      <c r="B2" s="65"/>
      <c r="C2" s="65"/>
      <c r="D2" s="65"/>
      <c r="E2" s="65"/>
    </row>
    <row r="3" spans="1:5" ht="18.75" customHeight="1" x14ac:dyDescent="0.25">
      <c r="A3" s="6"/>
      <c r="B3" s="6"/>
      <c r="C3" s="6"/>
      <c r="D3" s="6"/>
      <c r="E3" s="6"/>
    </row>
    <row r="4" spans="1:5" ht="106.5" customHeight="1" x14ac:dyDescent="0.25">
      <c r="A4" s="16" t="s">
        <v>86</v>
      </c>
      <c r="B4" s="16" t="s">
        <v>79</v>
      </c>
      <c r="C4" s="16" t="s">
        <v>63</v>
      </c>
      <c r="D4" s="16" t="s">
        <v>64</v>
      </c>
      <c r="E4" s="16" t="s">
        <v>65</v>
      </c>
    </row>
    <row r="5" spans="1:5" ht="36.75" customHeight="1" x14ac:dyDescent="0.25">
      <c r="A5" s="4"/>
      <c r="B5" s="1" t="s">
        <v>2</v>
      </c>
      <c r="C5" s="2"/>
      <c r="D5" s="2"/>
      <c r="E5" s="2"/>
    </row>
    <row r="6" spans="1:5" ht="97.5" customHeight="1" x14ac:dyDescent="0.25">
      <c r="A6" s="20" t="s">
        <v>17</v>
      </c>
      <c r="B6" s="18" t="s">
        <v>7</v>
      </c>
      <c r="C6" s="10">
        <f>10000000+500000+500000</f>
        <v>11000000</v>
      </c>
      <c r="D6" s="10">
        <v>9981808.2799999993</v>
      </c>
      <c r="E6" s="17" t="s">
        <v>78</v>
      </c>
    </row>
    <row r="7" spans="1:5" ht="30.75" customHeight="1" x14ac:dyDescent="0.25">
      <c r="A7" s="20"/>
      <c r="B7" s="17" t="s">
        <v>3</v>
      </c>
      <c r="C7" s="21"/>
      <c r="D7" s="55">
        <v>9600583.1999999993</v>
      </c>
      <c r="E7" s="17" t="s">
        <v>78</v>
      </c>
    </row>
    <row r="8" spans="1:5" ht="46.5" customHeight="1" x14ac:dyDescent="0.25">
      <c r="A8" s="20"/>
      <c r="B8" s="17" t="s">
        <v>15</v>
      </c>
      <c r="C8" s="21"/>
      <c r="D8" s="55">
        <v>163460.4</v>
      </c>
      <c r="E8" s="17" t="s">
        <v>78</v>
      </c>
    </row>
    <row r="9" spans="1:5" ht="26.25" customHeight="1" x14ac:dyDescent="0.25">
      <c r="A9" s="20"/>
      <c r="B9" s="17" t="s">
        <v>4</v>
      </c>
      <c r="C9" s="21"/>
      <c r="D9" s="55">
        <v>139988.23000000001</v>
      </c>
      <c r="E9" s="17" t="s">
        <v>66</v>
      </c>
    </row>
    <row r="10" spans="1:5" ht="45.75" customHeight="1" x14ac:dyDescent="0.25">
      <c r="A10" s="20"/>
      <c r="B10" s="17" t="s">
        <v>14</v>
      </c>
      <c r="C10" s="21"/>
      <c r="D10" s="55">
        <v>548.04999999999995</v>
      </c>
      <c r="E10" s="17" t="s">
        <v>66</v>
      </c>
    </row>
    <row r="11" spans="1:5" ht="51" customHeight="1" x14ac:dyDescent="0.25">
      <c r="A11" s="20"/>
      <c r="B11" s="17" t="s">
        <v>43</v>
      </c>
      <c r="C11" s="21"/>
      <c r="D11" s="55">
        <v>48600</v>
      </c>
      <c r="E11" s="17" t="s">
        <v>76</v>
      </c>
    </row>
    <row r="12" spans="1:5" ht="58.5" customHeight="1" x14ac:dyDescent="0.25">
      <c r="A12" s="20"/>
      <c r="B12" s="17" t="s">
        <v>6</v>
      </c>
      <c r="C12" s="21"/>
      <c r="D12" s="55">
        <v>28628.400000000001</v>
      </c>
      <c r="E12" s="17" t="s">
        <v>77</v>
      </c>
    </row>
    <row r="13" spans="1:5" ht="66.75" customHeight="1" x14ac:dyDescent="0.25">
      <c r="A13" s="20" t="s">
        <v>0</v>
      </c>
      <c r="B13" s="18" t="s">
        <v>16</v>
      </c>
      <c r="C13" s="10">
        <f>700000-365350</f>
        <v>334650</v>
      </c>
      <c r="D13" s="10">
        <v>24999</v>
      </c>
      <c r="E13" s="17" t="s">
        <v>70</v>
      </c>
    </row>
    <row r="14" spans="1:5" ht="28.5" hidden="1" customHeight="1" x14ac:dyDescent="0.25">
      <c r="A14" s="20"/>
      <c r="B14" s="17" t="s">
        <v>3</v>
      </c>
      <c r="C14" s="19"/>
      <c r="D14" s="19"/>
      <c r="E14" s="19"/>
    </row>
    <row r="15" spans="1:5" ht="23.25" hidden="1" customHeight="1" x14ac:dyDescent="0.25">
      <c r="A15" s="20"/>
      <c r="B15" s="17" t="s">
        <v>4</v>
      </c>
      <c r="C15" s="19"/>
      <c r="D15" s="19"/>
      <c r="E15" s="19"/>
    </row>
    <row r="16" spans="1:5" ht="41.25" customHeight="1" x14ac:dyDescent="0.25">
      <c r="A16" s="20"/>
      <c r="B16" s="17" t="s">
        <v>20</v>
      </c>
      <c r="C16" s="21"/>
      <c r="D16" s="21"/>
      <c r="E16" s="21"/>
    </row>
    <row r="17" spans="1:6" ht="51.75" customHeight="1" x14ac:dyDescent="0.25">
      <c r="A17" s="20"/>
      <c r="B17" s="17" t="s">
        <v>6</v>
      </c>
      <c r="C17" s="21"/>
      <c r="D17" s="56">
        <v>24999</v>
      </c>
      <c r="E17" s="17" t="s">
        <v>70</v>
      </c>
    </row>
    <row r="18" spans="1:6" ht="29.25" hidden="1" customHeight="1" x14ac:dyDescent="0.25">
      <c r="A18" s="20"/>
      <c r="B18" s="17" t="s">
        <v>5</v>
      </c>
      <c r="C18" s="21"/>
      <c r="D18" s="21"/>
      <c r="E18" s="21"/>
    </row>
    <row r="19" spans="1:6" ht="72.75" customHeight="1" x14ac:dyDescent="0.25">
      <c r="A19" s="20" t="s">
        <v>18</v>
      </c>
      <c r="B19" s="18" t="s">
        <v>46</v>
      </c>
      <c r="C19" s="10">
        <v>20000</v>
      </c>
      <c r="D19" s="10">
        <v>0</v>
      </c>
      <c r="E19" s="21"/>
    </row>
    <row r="20" spans="1:6" ht="28.5" customHeight="1" x14ac:dyDescent="0.25">
      <c r="A20" s="20"/>
      <c r="B20" s="17" t="s">
        <v>8</v>
      </c>
      <c r="C20" s="10"/>
      <c r="D20" s="10"/>
      <c r="E20" s="21"/>
    </row>
    <row r="21" spans="1:6" ht="60" customHeight="1" x14ac:dyDescent="0.25">
      <c r="A21" s="20" t="s">
        <v>1</v>
      </c>
      <c r="B21" s="18" t="s">
        <v>39</v>
      </c>
      <c r="C21" s="10">
        <v>409954</v>
      </c>
      <c r="D21" s="10">
        <v>409952.79</v>
      </c>
      <c r="E21" s="17" t="s">
        <v>71</v>
      </c>
    </row>
    <row r="22" spans="1:6" ht="42" customHeight="1" x14ac:dyDescent="0.4">
      <c r="A22" s="20"/>
      <c r="B22" s="17" t="s">
        <v>8</v>
      </c>
      <c r="C22" s="23"/>
      <c r="D22" s="56">
        <v>381515.19</v>
      </c>
      <c r="E22" s="17" t="s">
        <v>71</v>
      </c>
    </row>
    <row r="23" spans="1:6" ht="50.25" customHeight="1" x14ac:dyDescent="0.4">
      <c r="A23" s="20"/>
      <c r="B23" s="17" t="s">
        <v>6</v>
      </c>
      <c r="C23" s="23"/>
      <c r="D23" s="56">
        <v>28437.599999999999</v>
      </c>
      <c r="E23" s="17" t="s">
        <v>72</v>
      </c>
    </row>
    <row r="24" spans="1:6" ht="51.75" customHeight="1" x14ac:dyDescent="0.25">
      <c r="A24" s="20" t="s">
        <v>31</v>
      </c>
      <c r="B24" s="22" t="s">
        <v>47</v>
      </c>
      <c r="C24" s="10">
        <v>20000</v>
      </c>
      <c r="D24" s="10">
        <v>0</v>
      </c>
      <c r="E24" s="21"/>
    </row>
    <row r="25" spans="1:6" ht="25.5" x14ac:dyDescent="0.25">
      <c r="A25" s="45"/>
      <c r="B25" s="24" t="s">
        <v>9</v>
      </c>
      <c r="C25" s="46"/>
      <c r="D25" s="46"/>
      <c r="E25" s="46"/>
    </row>
    <row r="26" spans="1:6" ht="220.5" customHeight="1" x14ac:dyDescent="0.25">
      <c r="A26" s="20" t="s">
        <v>35</v>
      </c>
      <c r="B26" s="18" t="s">
        <v>10</v>
      </c>
      <c r="C26" s="10">
        <f>7000000+440525</f>
        <v>7440525</v>
      </c>
      <c r="D26" s="10">
        <v>6537199.29</v>
      </c>
      <c r="E26" s="17" t="s">
        <v>67</v>
      </c>
    </row>
    <row r="27" spans="1:6" ht="43.5" customHeight="1" x14ac:dyDescent="0.25">
      <c r="A27" s="20"/>
      <c r="B27" s="17" t="s">
        <v>3</v>
      </c>
      <c r="C27" s="47"/>
      <c r="D27" s="56">
        <v>6443745.2699999996</v>
      </c>
      <c r="E27" s="17" t="s">
        <v>67</v>
      </c>
    </row>
    <row r="28" spans="1:6" ht="30" customHeight="1" x14ac:dyDescent="0.25">
      <c r="A28" s="20"/>
      <c r="B28" s="17" t="s">
        <v>4</v>
      </c>
      <c r="C28" s="47"/>
      <c r="D28" s="56">
        <v>93454.02</v>
      </c>
      <c r="E28" s="17" t="s">
        <v>66</v>
      </c>
    </row>
    <row r="29" spans="1:6" ht="27.75" hidden="1" customHeight="1" x14ac:dyDescent="0.25">
      <c r="A29" s="20"/>
      <c r="B29" s="17" t="s">
        <v>5</v>
      </c>
      <c r="C29" s="47"/>
      <c r="D29" s="47"/>
      <c r="E29" s="47"/>
    </row>
    <row r="30" spans="1:6" ht="96.75" customHeight="1" x14ac:dyDescent="0.25">
      <c r="A30" s="20" t="s">
        <v>36</v>
      </c>
      <c r="B30" s="18" t="s">
        <v>11</v>
      </c>
      <c r="C30" s="10">
        <f>5000000+1500000+500000</f>
        <v>7000000</v>
      </c>
      <c r="D30" s="10">
        <v>6997736.0899999999</v>
      </c>
      <c r="E30" s="17" t="s">
        <v>68</v>
      </c>
    </row>
    <row r="31" spans="1:6" ht="26.25" customHeight="1" x14ac:dyDescent="0.25">
      <c r="A31" s="20"/>
      <c r="B31" s="17" t="s">
        <v>3</v>
      </c>
      <c r="C31" s="21"/>
      <c r="D31" s="55">
        <v>6113709.8899999997</v>
      </c>
      <c r="E31" s="17" t="s">
        <v>68</v>
      </c>
      <c r="F31" s="12" t="s">
        <v>60</v>
      </c>
    </row>
    <row r="32" spans="1:6" ht="34.5" customHeight="1" x14ac:dyDescent="0.25">
      <c r="A32" s="20"/>
      <c r="B32" s="17" t="s">
        <v>15</v>
      </c>
      <c r="C32" s="21"/>
      <c r="D32" s="55">
        <v>782026.1</v>
      </c>
      <c r="E32" s="17" t="s">
        <v>68</v>
      </c>
      <c r="F32" s="12" t="s">
        <v>61</v>
      </c>
    </row>
    <row r="33" spans="1:6" ht="30" customHeight="1" x14ac:dyDescent="0.25">
      <c r="A33" s="20"/>
      <c r="B33" s="17" t="s">
        <v>4</v>
      </c>
      <c r="C33" s="21"/>
      <c r="D33" s="55">
        <v>90691.22</v>
      </c>
      <c r="E33" s="17" t="s">
        <v>66</v>
      </c>
      <c r="F33" s="3"/>
    </row>
    <row r="34" spans="1:6" ht="38.25" customHeight="1" x14ac:dyDescent="0.25">
      <c r="A34" s="20"/>
      <c r="B34" s="17" t="s">
        <v>14</v>
      </c>
      <c r="C34" s="21"/>
      <c r="D34" s="55">
        <v>11308.88</v>
      </c>
      <c r="E34" s="17" t="s">
        <v>66</v>
      </c>
      <c r="F34" s="3"/>
    </row>
    <row r="35" spans="1:6" ht="28.5" hidden="1" customHeight="1" x14ac:dyDescent="0.25">
      <c r="A35" s="20"/>
      <c r="B35" s="17" t="s">
        <v>5</v>
      </c>
      <c r="C35" s="21"/>
      <c r="D35" s="21"/>
      <c r="E35" s="21"/>
      <c r="F35" s="12" t="s">
        <v>62</v>
      </c>
    </row>
    <row r="36" spans="1:6" s="9" customFormat="1" ht="93.75" customHeight="1" x14ac:dyDescent="0.25">
      <c r="A36" s="31" t="s">
        <v>37</v>
      </c>
      <c r="B36" s="25" t="s">
        <v>19</v>
      </c>
      <c r="C36" s="10">
        <v>36216</v>
      </c>
      <c r="D36" s="10">
        <v>36216</v>
      </c>
      <c r="E36" s="17" t="s">
        <v>69</v>
      </c>
    </row>
    <row r="37" spans="1:6" s="9" customFormat="1" ht="28.5" customHeight="1" x14ac:dyDescent="0.25">
      <c r="A37" s="31"/>
      <c r="B37" s="17" t="s">
        <v>6</v>
      </c>
      <c r="C37" s="48"/>
      <c r="D37" s="26">
        <v>36216</v>
      </c>
      <c r="E37" s="17" t="s">
        <v>69</v>
      </c>
    </row>
    <row r="38" spans="1:6" s="9" customFormat="1" ht="64.5" customHeight="1" x14ac:dyDescent="0.25">
      <c r="A38" s="31" t="s">
        <v>38</v>
      </c>
      <c r="B38" s="25" t="s">
        <v>41</v>
      </c>
      <c r="C38" s="10">
        <v>204521</v>
      </c>
      <c r="D38" s="11">
        <v>204520.66</v>
      </c>
      <c r="E38" s="28"/>
    </row>
    <row r="39" spans="1:6" s="9" customFormat="1" ht="76.5" customHeight="1" x14ac:dyDescent="0.25">
      <c r="A39" s="53" t="s">
        <v>48</v>
      </c>
      <c r="B39" s="29" t="s">
        <v>42</v>
      </c>
      <c r="C39" s="10">
        <v>204521</v>
      </c>
      <c r="D39" s="11">
        <v>204520.66</v>
      </c>
      <c r="E39" s="17" t="s">
        <v>73</v>
      </c>
    </row>
    <row r="40" spans="1:6" s="9" customFormat="1" ht="27" customHeight="1" x14ac:dyDescent="0.25">
      <c r="A40" s="31"/>
      <c r="B40" s="17" t="s">
        <v>3</v>
      </c>
      <c r="C40" s="28"/>
      <c r="D40" s="55">
        <v>201653.96</v>
      </c>
      <c r="E40" s="17" t="s">
        <v>73</v>
      </c>
    </row>
    <row r="41" spans="1:6" s="9" customFormat="1" ht="27" customHeight="1" x14ac:dyDescent="0.25">
      <c r="A41" s="31"/>
      <c r="B41" s="17" t="s">
        <v>4</v>
      </c>
      <c r="C41" s="28"/>
      <c r="D41" s="55">
        <v>2866.7</v>
      </c>
      <c r="E41" s="17" t="s">
        <v>66</v>
      </c>
    </row>
    <row r="42" spans="1:6" s="9" customFormat="1" ht="1.5" customHeight="1" x14ac:dyDescent="0.25">
      <c r="A42" s="27"/>
      <c r="B42" s="29"/>
      <c r="C42" s="30"/>
      <c r="D42" s="30"/>
      <c r="E42" s="28"/>
    </row>
    <row r="43" spans="1:6" s="9" customFormat="1" ht="24" customHeight="1" x14ac:dyDescent="0.25">
      <c r="A43" s="49"/>
      <c r="B43" s="24" t="s">
        <v>21</v>
      </c>
      <c r="C43" s="50"/>
      <c r="D43" s="50"/>
      <c r="E43" s="50"/>
    </row>
    <row r="44" spans="1:6" s="9" customFormat="1" ht="75.75" customHeight="1" x14ac:dyDescent="0.25">
      <c r="A44" s="31" t="s">
        <v>40</v>
      </c>
      <c r="B44" s="25" t="s">
        <v>22</v>
      </c>
      <c r="C44" s="10">
        <f>4000000-300000+500000+205020</f>
        <v>4405020</v>
      </c>
      <c r="D44" s="11">
        <v>3695085.07</v>
      </c>
      <c r="E44" s="17" t="s">
        <v>74</v>
      </c>
    </row>
    <row r="45" spans="1:6" s="9" customFormat="1" ht="88.5" customHeight="1" x14ac:dyDescent="0.25">
      <c r="A45" s="53" t="s">
        <v>49</v>
      </c>
      <c r="B45" s="29" t="s">
        <v>23</v>
      </c>
      <c r="C45" s="10">
        <v>450000</v>
      </c>
      <c r="D45" s="10">
        <f>D46+D47</f>
        <v>448227.29</v>
      </c>
      <c r="E45" s="10"/>
    </row>
    <row r="46" spans="1:6" s="9" customFormat="1" ht="27.75" customHeight="1" x14ac:dyDescent="0.25">
      <c r="A46" s="53"/>
      <c r="B46" s="17" t="s">
        <v>3</v>
      </c>
      <c r="C46" s="19"/>
      <c r="D46" s="55">
        <f>346135.2+95554.8</f>
        <v>441690</v>
      </c>
      <c r="E46" s="17" t="s">
        <v>74</v>
      </c>
    </row>
    <row r="47" spans="1:6" s="9" customFormat="1" ht="27.75" customHeight="1" x14ac:dyDescent="0.25">
      <c r="A47" s="53"/>
      <c r="B47" s="17" t="s">
        <v>4</v>
      </c>
      <c r="C47" s="19"/>
      <c r="D47" s="55">
        <f>5118.77+1418.52</f>
        <v>6537.2900000000009</v>
      </c>
      <c r="E47" s="17" t="s">
        <v>75</v>
      </c>
    </row>
    <row r="48" spans="1:6" s="9" customFormat="1" ht="85.5" customHeight="1" x14ac:dyDescent="0.25">
      <c r="A48" s="53" t="s">
        <v>50</v>
      </c>
      <c r="B48" s="29" t="s">
        <v>24</v>
      </c>
      <c r="C48" s="10">
        <v>650000</v>
      </c>
      <c r="D48" s="11">
        <f>D49+D50</f>
        <v>649405.16</v>
      </c>
      <c r="E48" s="10"/>
    </row>
    <row r="49" spans="1:6" s="9" customFormat="1" ht="27.75" customHeight="1" x14ac:dyDescent="0.25">
      <c r="A49" s="53"/>
      <c r="B49" s="17" t="s">
        <v>3</v>
      </c>
      <c r="C49" s="19"/>
      <c r="D49" s="55">
        <f>378512.4+261417.6</f>
        <v>639930</v>
      </c>
      <c r="E49" s="17" t="s">
        <v>74</v>
      </c>
      <c r="F49" s="13" t="s">
        <v>59</v>
      </c>
    </row>
    <row r="50" spans="1:6" s="9" customFormat="1" ht="27.75" customHeight="1" x14ac:dyDescent="0.25">
      <c r="A50" s="53"/>
      <c r="B50" s="17" t="s">
        <v>4</v>
      </c>
      <c r="C50" s="19"/>
      <c r="D50" s="55">
        <f>5607.38+3867.78</f>
        <v>9475.16</v>
      </c>
      <c r="E50" s="17" t="s">
        <v>75</v>
      </c>
      <c r="F50" s="13" t="s">
        <v>59</v>
      </c>
    </row>
    <row r="51" spans="1:6" s="9" customFormat="1" ht="79.5" customHeight="1" x14ac:dyDescent="0.25">
      <c r="A51" s="53" t="s">
        <v>51</v>
      </c>
      <c r="B51" s="29" t="s">
        <v>25</v>
      </c>
      <c r="C51" s="10">
        <v>650000</v>
      </c>
      <c r="D51" s="11">
        <f>D53+D52</f>
        <v>649295.59</v>
      </c>
      <c r="E51" s="10"/>
    </row>
    <row r="52" spans="1:6" s="9" customFormat="1" ht="34.5" customHeight="1" x14ac:dyDescent="0.25">
      <c r="A52" s="53"/>
      <c r="B52" s="17" t="s">
        <v>3</v>
      </c>
      <c r="C52" s="19"/>
      <c r="D52" s="55">
        <f>438470.4+201345.6</f>
        <v>639816</v>
      </c>
      <c r="E52" s="17" t="s">
        <v>74</v>
      </c>
    </row>
    <row r="53" spans="1:6" s="9" customFormat="1" ht="34.5" customHeight="1" x14ac:dyDescent="0.25">
      <c r="A53" s="53"/>
      <c r="B53" s="17" t="s">
        <v>4</v>
      </c>
      <c r="C53" s="19"/>
      <c r="D53" s="55">
        <f>6494.96+2984.63</f>
        <v>9479.59</v>
      </c>
      <c r="E53" s="17" t="s">
        <v>75</v>
      </c>
    </row>
    <row r="54" spans="1:6" s="9" customFormat="1" ht="82.5" customHeight="1" x14ac:dyDescent="0.25">
      <c r="A54" s="53" t="s">
        <v>52</v>
      </c>
      <c r="B54" s="29" t="s">
        <v>26</v>
      </c>
      <c r="C54" s="10">
        <f>650000+500000</f>
        <v>1150000</v>
      </c>
      <c r="D54" s="11">
        <f>D56+D55</f>
        <v>649340.51</v>
      </c>
      <c r="E54" s="10"/>
    </row>
    <row r="55" spans="1:6" s="9" customFormat="1" ht="27.75" customHeight="1" x14ac:dyDescent="0.25">
      <c r="A55" s="53"/>
      <c r="B55" s="17" t="s">
        <v>3</v>
      </c>
      <c r="C55" s="19"/>
      <c r="D55" s="55">
        <f>389859.6+250002</f>
        <v>639861.6</v>
      </c>
      <c r="E55" s="17" t="s">
        <v>74</v>
      </c>
    </row>
    <row r="56" spans="1:6" s="9" customFormat="1" ht="27.75" customHeight="1" x14ac:dyDescent="0.25">
      <c r="A56" s="53"/>
      <c r="B56" s="17" t="s">
        <v>4</v>
      </c>
      <c r="C56" s="19"/>
      <c r="D56" s="55">
        <f>5779.91+3699</f>
        <v>9478.91</v>
      </c>
      <c r="E56" s="17" t="s">
        <v>75</v>
      </c>
    </row>
    <row r="57" spans="1:6" s="9" customFormat="1" ht="87" customHeight="1" x14ac:dyDescent="0.25">
      <c r="A57" s="53" t="s">
        <v>53</v>
      </c>
      <c r="B57" s="29" t="s">
        <v>27</v>
      </c>
      <c r="C57" s="10">
        <v>650000</v>
      </c>
      <c r="D57" s="11">
        <f>D59+D58</f>
        <v>649381.92000000004</v>
      </c>
      <c r="E57" s="10"/>
    </row>
    <row r="58" spans="1:6" s="9" customFormat="1" ht="27.75" customHeight="1" x14ac:dyDescent="0.25">
      <c r="A58" s="53"/>
      <c r="B58" s="17" t="s">
        <v>3</v>
      </c>
      <c r="C58" s="19"/>
      <c r="D58" s="55">
        <f>384549.96+255359.34</f>
        <v>639909.30000000005</v>
      </c>
      <c r="E58" s="17" t="s">
        <v>74</v>
      </c>
    </row>
    <row r="59" spans="1:6" s="9" customFormat="1" ht="27" customHeight="1" x14ac:dyDescent="0.25">
      <c r="A59" s="53"/>
      <c r="B59" s="17" t="s">
        <v>4</v>
      </c>
      <c r="C59" s="19"/>
      <c r="D59" s="55">
        <f>5692.01+3780.61</f>
        <v>9472.6200000000008</v>
      </c>
      <c r="E59" s="17" t="s">
        <v>75</v>
      </c>
    </row>
    <row r="60" spans="1:6" s="9" customFormat="1" ht="79.5" customHeight="1" x14ac:dyDescent="0.25">
      <c r="A60" s="53" t="s">
        <v>54</v>
      </c>
      <c r="B60" s="29" t="s">
        <v>28</v>
      </c>
      <c r="C60" s="10">
        <v>650000</v>
      </c>
      <c r="D60" s="11">
        <f>D62+D61</f>
        <v>649434.6</v>
      </c>
      <c r="E60" s="10"/>
    </row>
    <row r="61" spans="1:6" s="9" customFormat="1" ht="29.25" customHeight="1" x14ac:dyDescent="0.25">
      <c r="A61" s="54"/>
      <c r="B61" s="17" t="s">
        <v>3</v>
      </c>
      <c r="C61" s="51"/>
      <c r="D61" s="55">
        <f>361820.4+278133.6</f>
        <v>639954</v>
      </c>
      <c r="E61" s="17" t="s">
        <v>74</v>
      </c>
    </row>
    <row r="62" spans="1:6" s="9" customFormat="1" ht="28.5" customHeight="1" x14ac:dyDescent="0.25">
      <c r="A62" s="54"/>
      <c r="B62" s="17" t="s">
        <v>4</v>
      </c>
      <c r="C62" s="51"/>
      <c r="D62" s="55">
        <f>5362.78+4117.82</f>
        <v>9480.5999999999985</v>
      </c>
      <c r="E62" s="17" t="s">
        <v>75</v>
      </c>
    </row>
    <row r="63" spans="1:6" s="9" customFormat="1" ht="123" customHeight="1" x14ac:dyDescent="0.25">
      <c r="A63" s="31" t="s">
        <v>33</v>
      </c>
      <c r="B63" s="25" t="s">
        <v>29</v>
      </c>
      <c r="C63" s="11">
        <v>40500000</v>
      </c>
      <c r="D63" s="11">
        <v>38366571.43</v>
      </c>
      <c r="E63" s="17" t="s">
        <v>80</v>
      </c>
    </row>
    <row r="64" spans="1:6" s="9" customFormat="1" ht="54" customHeight="1" x14ac:dyDescent="0.25">
      <c r="A64" s="31"/>
      <c r="B64" s="17" t="s">
        <v>3</v>
      </c>
      <c r="C64" s="32"/>
      <c r="D64" s="55">
        <v>30450148.27</v>
      </c>
      <c r="E64" s="17" t="s">
        <v>80</v>
      </c>
    </row>
    <row r="65" spans="1:5" s="9" customFormat="1" ht="50.25" customHeight="1" x14ac:dyDescent="0.25">
      <c r="A65" s="31"/>
      <c r="B65" s="17" t="s">
        <v>15</v>
      </c>
      <c r="C65" s="32"/>
      <c r="D65" s="55">
        <v>7500183.1200000001</v>
      </c>
      <c r="E65" s="17" t="s">
        <v>80</v>
      </c>
    </row>
    <row r="66" spans="1:5" s="9" customFormat="1" ht="27.75" customHeight="1" x14ac:dyDescent="0.25">
      <c r="A66" s="31"/>
      <c r="B66" s="17" t="s">
        <v>4</v>
      </c>
      <c r="C66" s="32"/>
      <c r="D66" s="55">
        <v>212784.82</v>
      </c>
      <c r="E66" s="17" t="s">
        <v>81</v>
      </c>
    </row>
    <row r="67" spans="1:5" s="9" customFormat="1" ht="34.5" customHeight="1" x14ac:dyDescent="0.25">
      <c r="A67" s="31"/>
      <c r="B67" s="17" t="s">
        <v>14</v>
      </c>
      <c r="C67" s="32"/>
      <c r="D67" s="55">
        <v>52511.07</v>
      </c>
      <c r="E67" s="17" t="s">
        <v>81</v>
      </c>
    </row>
    <row r="68" spans="1:5" s="9" customFormat="1" ht="52.5" customHeight="1" x14ac:dyDescent="0.25">
      <c r="A68" s="31"/>
      <c r="B68" s="17" t="s">
        <v>43</v>
      </c>
      <c r="C68" s="32"/>
      <c r="D68" s="55">
        <v>48600</v>
      </c>
      <c r="E68" s="17" t="s">
        <v>82</v>
      </c>
    </row>
    <row r="69" spans="1:5" s="9" customFormat="1" ht="49.5" customHeight="1" x14ac:dyDescent="0.25">
      <c r="A69" s="31"/>
      <c r="B69" s="17" t="s">
        <v>6</v>
      </c>
      <c r="C69" s="32"/>
      <c r="D69" s="55">
        <v>11894.15</v>
      </c>
      <c r="E69" s="17" t="s">
        <v>83</v>
      </c>
    </row>
    <row r="70" spans="1:5" s="9" customFormat="1" ht="37.5" customHeight="1" x14ac:dyDescent="0.25">
      <c r="A70" s="31"/>
      <c r="B70" s="17" t="s">
        <v>5</v>
      </c>
      <c r="C70" s="32"/>
      <c r="D70" s="55">
        <v>90450</v>
      </c>
      <c r="E70" s="17" t="s">
        <v>82</v>
      </c>
    </row>
    <row r="71" spans="1:5" s="9" customFormat="1" ht="99" customHeight="1" x14ac:dyDescent="0.25">
      <c r="A71" s="31" t="s">
        <v>45</v>
      </c>
      <c r="B71" s="25" t="s">
        <v>30</v>
      </c>
      <c r="C71" s="11">
        <f>28500000+15000000</f>
        <v>43500000</v>
      </c>
      <c r="D71" s="11">
        <v>34527207.270000003</v>
      </c>
      <c r="E71" s="17" t="s">
        <v>80</v>
      </c>
    </row>
    <row r="72" spans="1:5" s="9" customFormat="1" ht="48.75" customHeight="1" x14ac:dyDescent="0.25">
      <c r="A72" s="31"/>
      <c r="B72" s="17" t="s">
        <v>3</v>
      </c>
      <c r="C72" s="32"/>
      <c r="D72" s="55">
        <v>34268220.780000001</v>
      </c>
      <c r="E72" s="17" t="s">
        <v>80</v>
      </c>
    </row>
    <row r="73" spans="1:5" s="9" customFormat="1" ht="33.75" customHeight="1" x14ac:dyDescent="0.25">
      <c r="A73" s="31"/>
      <c r="B73" s="17" t="s">
        <v>4</v>
      </c>
      <c r="C73" s="32"/>
      <c r="D73" s="55">
        <v>240086.49</v>
      </c>
      <c r="E73" s="17" t="s">
        <v>81</v>
      </c>
    </row>
    <row r="74" spans="1:5" s="9" customFormat="1" ht="35.25" customHeight="1" x14ac:dyDescent="0.25">
      <c r="A74" s="31"/>
      <c r="B74" s="17" t="s">
        <v>5</v>
      </c>
      <c r="C74" s="32"/>
      <c r="D74" s="55">
        <v>18900</v>
      </c>
      <c r="E74" s="17" t="s">
        <v>82</v>
      </c>
    </row>
    <row r="75" spans="1:5" s="9" customFormat="1" ht="123.75" customHeight="1" x14ac:dyDescent="0.25">
      <c r="A75" s="31" t="s">
        <v>55</v>
      </c>
      <c r="B75" s="25" t="s">
        <v>32</v>
      </c>
      <c r="C75" s="11">
        <v>255330</v>
      </c>
      <c r="D75" s="11">
        <v>255328.25</v>
      </c>
      <c r="E75" s="17" t="s">
        <v>84</v>
      </c>
    </row>
    <row r="76" spans="1:5" s="9" customFormat="1" ht="9.75" hidden="1" customHeight="1" x14ac:dyDescent="0.25">
      <c r="A76" s="31"/>
      <c r="B76" s="17" t="s">
        <v>3</v>
      </c>
      <c r="C76" s="32"/>
      <c r="D76" s="32"/>
      <c r="E76" s="32"/>
    </row>
    <row r="77" spans="1:5" s="9" customFormat="1" ht="25.5" hidden="1" customHeight="1" x14ac:dyDescent="0.25">
      <c r="A77" s="31"/>
      <c r="B77" s="17" t="s">
        <v>4</v>
      </c>
      <c r="C77" s="32"/>
      <c r="D77" s="32"/>
      <c r="E77" s="32"/>
    </row>
    <row r="78" spans="1:5" s="9" customFormat="1" ht="52.5" customHeight="1" x14ac:dyDescent="0.25">
      <c r="A78" s="31"/>
      <c r="B78" s="17" t="s">
        <v>20</v>
      </c>
      <c r="C78" s="32"/>
      <c r="D78" s="55">
        <v>205779.05</v>
      </c>
      <c r="E78" s="17" t="s">
        <v>84</v>
      </c>
    </row>
    <row r="79" spans="1:5" s="9" customFormat="1" ht="27.75" hidden="1" customHeight="1" x14ac:dyDescent="0.25">
      <c r="A79" s="31"/>
      <c r="B79" s="17" t="s">
        <v>5</v>
      </c>
      <c r="C79" s="32"/>
      <c r="D79" s="55"/>
      <c r="E79" s="17"/>
    </row>
    <row r="80" spans="1:5" s="9" customFormat="1" ht="21" hidden="1" customHeight="1" x14ac:dyDescent="0.25">
      <c r="A80" s="31" t="s">
        <v>33</v>
      </c>
      <c r="B80" s="25" t="s">
        <v>34</v>
      </c>
      <c r="C80" s="32">
        <v>0</v>
      </c>
      <c r="D80" s="55"/>
      <c r="E80" s="17"/>
    </row>
    <row r="81" spans="1:7" s="9" customFormat="1" ht="25.5" hidden="1" customHeight="1" x14ac:dyDescent="0.25">
      <c r="A81" s="31"/>
      <c r="B81" s="17" t="s">
        <v>20</v>
      </c>
      <c r="C81" s="32"/>
      <c r="D81" s="55"/>
      <c r="E81" s="17"/>
    </row>
    <row r="82" spans="1:7" s="9" customFormat="1" ht="51" customHeight="1" x14ac:dyDescent="0.25">
      <c r="A82" s="31"/>
      <c r="B82" s="17" t="s">
        <v>6</v>
      </c>
      <c r="C82" s="32"/>
      <c r="D82" s="55">
        <v>49549.2</v>
      </c>
      <c r="E82" s="17" t="s">
        <v>85</v>
      </c>
    </row>
    <row r="83" spans="1:7" s="9" customFormat="1" ht="72.75" customHeight="1" x14ac:dyDescent="0.25">
      <c r="A83" s="31" t="s">
        <v>56</v>
      </c>
      <c r="B83" s="25" t="s">
        <v>44</v>
      </c>
      <c r="C83" s="11">
        <v>165000</v>
      </c>
      <c r="D83" s="11">
        <v>164226.68</v>
      </c>
      <c r="E83" s="17" t="s">
        <v>84</v>
      </c>
      <c r="G83" s="15">
        <v>205779.05</v>
      </c>
    </row>
    <row r="84" spans="1:7" s="9" customFormat="1" ht="54" customHeight="1" thickBot="1" x14ac:dyDescent="0.3">
      <c r="A84" s="52"/>
      <c r="B84" s="17" t="s">
        <v>20</v>
      </c>
      <c r="C84" s="32"/>
      <c r="D84" s="55">
        <v>164226.68</v>
      </c>
      <c r="E84" s="17" t="s">
        <v>84</v>
      </c>
      <c r="G84" s="15"/>
    </row>
    <row r="85" spans="1:7" ht="35.25" customHeight="1" x14ac:dyDescent="0.25">
      <c r="A85" s="33"/>
      <c r="B85" s="34" t="s">
        <v>87</v>
      </c>
      <c r="C85" s="35">
        <f>C36+C26+C30+C38</f>
        <v>14681262</v>
      </c>
      <c r="D85" s="35">
        <f>D36+D26+D30+D38</f>
        <v>13775672.039999999</v>
      </c>
      <c r="E85" s="36"/>
      <c r="G85" s="15">
        <v>49549.2</v>
      </c>
    </row>
    <row r="86" spans="1:7" ht="37.5" customHeight="1" x14ac:dyDescent="0.25">
      <c r="A86" s="37"/>
      <c r="B86" s="34" t="s">
        <v>88</v>
      </c>
      <c r="C86" s="38">
        <f>C6+C13+C21+C19+C24</f>
        <v>11784604</v>
      </c>
      <c r="D86" s="38">
        <f>D6+D13+D21+D19+D24</f>
        <v>10416760.069999998</v>
      </c>
      <c r="E86" s="39"/>
    </row>
    <row r="87" spans="1:7" ht="47.25" customHeight="1" x14ac:dyDescent="0.25">
      <c r="A87" s="40"/>
      <c r="B87" s="34" t="s">
        <v>89</v>
      </c>
      <c r="C87" s="41">
        <f>C44+C63+C75+C71+C83</f>
        <v>88825350</v>
      </c>
      <c r="D87" s="41">
        <f>D44+D63+D75+D71+D83</f>
        <v>77008418.700000018</v>
      </c>
      <c r="E87" s="42"/>
    </row>
    <row r="88" spans="1:7" ht="32.25" customHeight="1" thickBot="1" x14ac:dyDescent="0.3">
      <c r="A88" s="66" t="s">
        <v>12</v>
      </c>
      <c r="B88" s="67"/>
      <c r="C88" s="43">
        <f>C85+C87+C86</f>
        <v>115291216</v>
      </c>
      <c r="D88" s="43">
        <f>D85+D87+D86</f>
        <v>101200850.81</v>
      </c>
      <c r="E88" s="44"/>
    </row>
    <row r="89" spans="1:7" ht="19.5" customHeight="1" x14ac:dyDescent="0.25"/>
    <row r="90" spans="1:7" ht="24.75" customHeight="1" x14ac:dyDescent="0.35">
      <c r="A90" s="57" t="s">
        <v>57</v>
      </c>
      <c r="B90" s="58"/>
      <c r="C90" s="59"/>
      <c r="D90" s="59"/>
      <c r="E90" s="59"/>
    </row>
    <row r="91" spans="1:7" ht="30.75" customHeight="1" x14ac:dyDescent="0.35">
      <c r="A91" s="60" t="s">
        <v>58</v>
      </c>
      <c r="B91" s="58"/>
      <c r="C91" s="59"/>
      <c r="D91" s="59"/>
      <c r="E91" s="61" t="s">
        <v>90</v>
      </c>
    </row>
    <row r="92" spans="1:7" ht="37.5" hidden="1" customHeight="1" x14ac:dyDescent="0.4">
      <c r="A92" s="62"/>
      <c r="B92" s="63"/>
      <c r="C92" s="63"/>
      <c r="D92" s="63"/>
      <c r="E92" s="63"/>
    </row>
    <row r="93" spans="1:7" ht="33" hidden="1" customHeight="1" x14ac:dyDescent="0.4">
      <c r="A93" s="62"/>
      <c r="B93" s="57"/>
      <c r="C93" s="64"/>
      <c r="D93" s="64"/>
      <c r="E93" s="64"/>
    </row>
    <row r="94" spans="1:7" ht="35.25" hidden="1" customHeight="1" x14ac:dyDescent="0.4">
      <c r="A94" s="62"/>
      <c r="B94" s="57"/>
      <c r="C94" s="64"/>
      <c r="D94" s="64"/>
      <c r="E94" s="64"/>
    </row>
    <row r="95" spans="1:7" ht="44.25" customHeight="1" x14ac:dyDescent="0.25">
      <c r="A95" s="62"/>
      <c r="B95" s="14" t="s">
        <v>13</v>
      </c>
      <c r="C95" s="14"/>
      <c r="D95" s="14"/>
      <c r="E95" s="14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ht="15.75" x14ac:dyDescent="0.25">
      <c r="B102" s="8"/>
    </row>
  </sheetData>
  <mergeCells count="2">
    <mergeCell ref="A2:E2"/>
    <mergeCell ref="A88:B88"/>
  </mergeCells>
  <pageMargins left="0.19685039370078741" right="7.874015748031496E-2" top="0.39370078740157483" bottom="0.15748031496062992" header="0.31496062992125984" footer="0.31496062992125984"/>
  <pageSetup paperSize="9" scale="55" orientation="portrait" r:id="rId1"/>
  <rowBreaks count="2" manualBreakCount="2">
    <brk id="29" max="4" man="1"/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Gunko</dc:creator>
  <cp:lastModifiedBy>Маковецький Володимир</cp:lastModifiedBy>
  <cp:lastPrinted>2021-02-18T09:06:36Z</cp:lastPrinted>
  <dcterms:created xsi:type="dcterms:W3CDTF">2019-01-08T14:45:29Z</dcterms:created>
  <dcterms:modified xsi:type="dcterms:W3CDTF">2021-04-19T08:20:45Z</dcterms:modified>
</cp:coreProperties>
</file>