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Відділ кадрів\private\Кадри\Штатний розпис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definedNames>
    <definedName name="_xlnm.Print_Area" localSheetId="0">Лист1!$A$1:$P$119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J94" i="1"/>
  <c r="P94" i="1" s="1"/>
  <c r="P93" i="1"/>
  <c r="M93" i="1"/>
  <c r="N93" i="1" s="1"/>
  <c r="K93" i="1"/>
  <c r="L92" i="1" s="1"/>
  <c r="J92" i="1"/>
  <c r="M92" i="1" s="1"/>
  <c r="N92" i="1" s="1"/>
  <c r="J91" i="1"/>
  <c r="J90" i="1"/>
  <c r="P90" i="1" s="1"/>
  <c r="L88" i="1"/>
  <c r="I88" i="1"/>
  <c r="P87" i="1"/>
  <c r="M87" i="1"/>
  <c r="N87" i="1" s="1"/>
  <c r="K87" i="1"/>
  <c r="L86" i="1" s="1"/>
  <c r="J86" i="1"/>
  <c r="J88" i="1" s="1"/>
  <c r="L84" i="1"/>
  <c r="I84" i="1"/>
  <c r="J83" i="1"/>
  <c r="M83" i="1" s="1"/>
  <c r="N83" i="1" s="1"/>
  <c r="J82" i="1"/>
  <c r="M82" i="1" s="1"/>
  <c r="N82" i="1" s="1"/>
  <c r="L80" i="1"/>
  <c r="I80" i="1"/>
  <c r="P79" i="1"/>
  <c r="M79" i="1"/>
  <c r="N79" i="1" s="1"/>
  <c r="K79" i="1"/>
  <c r="L78" i="1" s="1"/>
  <c r="J78" i="1"/>
  <c r="M78" i="1" s="1"/>
  <c r="N78" i="1" s="1"/>
  <c r="J77" i="1"/>
  <c r="M77" i="1" s="1"/>
  <c r="N77" i="1" s="1"/>
  <c r="L75" i="1"/>
  <c r="I75" i="1"/>
  <c r="P74" i="1"/>
  <c r="M74" i="1"/>
  <c r="N74" i="1" s="1"/>
  <c r="K74" i="1"/>
  <c r="L73" i="1" s="1"/>
  <c r="J73" i="1"/>
  <c r="M73" i="1" s="1"/>
  <c r="N73" i="1" s="1"/>
  <c r="J72" i="1"/>
  <c r="L70" i="1"/>
  <c r="I70" i="1"/>
  <c r="P69" i="1"/>
  <c r="M69" i="1"/>
  <c r="N69" i="1" s="1"/>
  <c r="K69" i="1"/>
  <c r="L68" i="1"/>
  <c r="J68" i="1"/>
  <c r="M68" i="1" s="1"/>
  <c r="N68" i="1" s="1"/>
  <c r="J67" i="1"/>
  <c r="M67" i="1" s="1"/>
  <c r="N67" i="1" s="1"/>
  <c r="L65" i="1"/>
  <c r="I65" i="1"/>
  <c r="J64" i="1"/>
  <c r="J63" i="1"/>
  <c r="K63" i="1" s="1"/>
  <c r="L62" i="1" s="1"/>
  <c r="J62" i="1"/>
  <c r="L60" i="1"/>
  <c r="I60" i="1"/>
  <c r="P59" i="1"/>
  <c r="M59" i="1"/>
  <c r="N59" i="1" s="1"/>
  <c r="K59" i="1"/>
  <c r="L58" i="1" s="1"/>
  <c r="J58" i="1"/>
  <c r="J57" i="1"/>
  <c r="M57" i="1" s="1"/>
  <c r="N57" i="1" s="1"/>
  <c r="J56" i="1"/>
  <c r="L54" i="1"/>
  <c r="I54" i="1"/>
  <c r="J53" i="1"/>
  <c r="P53" i="1" s="1"/>
  <c r="J52" i="1"/>
  <c r="M52" i="1" s="1"/>
  <c r="N52" i="1" s="1"/>
  <c r="J51" i="1"/>
  <c r="P51" i="1" s="1"/>
  <c r="L49" i="1"/>
  <c r="I49" i="1"/>
  <c r="J48" i="1"/>
  <c r="P48" i="1" s="1"/>
  <c r="J47" i="1"/>
  <c r="L45" i="1"/>
  <c r="I45" i="1"/>
  <c r="J44" i="1"/>
  <c r="M44" i="1" s="1"/>
  <c r="N44" i="1" s="1"/>
  <c r="J43" i="1"/>
  <c r="P43" i="1" s="1"/>
  <c r="J42" i="1"/>
  <c r="M42" i="1" s="1"/>
  <c r="N42" i="1" s="1"/>
  <c r="L40" i="1"/>
  <c r="I40" i="1"/>
  <c r="J39" i="1"/>
  <c r="J38" i="1"/>
  <c r="P38" i="1" s="1"/>
  <c r="J37" i="1"/>
  <c r="L35" i="1"/>
  <c r="J35" i="1"/>
  <c r="M35" i="1" s="1"/>
  <c r="N35" i="1" s="1"/>
  <c r="I35" i="1"/>
  <c r="P34" i="1"/>
  <c r="M34" i="1"/>
  <c r="N34" i="1" s="1"/>
  <c r="K34" i="1"/>
  <c r="K35" i="1" s="1"/>
  <c r="P33" i="1"/>
  <c r="M33" i="1"/>
  <c r="N33" i="1" s="1"/>
  <c r="L32" i="1"/>
  <c r="I32" i="1"/>
  <c r="J31" i="1"/>
  <c r="K31" i="1" s="1"/>
  <c r="L30" i="1" s="1"/>
  <c r="J30" i="1"/>
  <c r="J29" i="1"/>
  <c r="M29" i="1" s="1"/>
  <c r="N29" i="1" s="1"/>
  <c r="J28" i="1"/>
  <c r="J27" i="1"/>
  <c r="P27" i="1" s="1"/>
  <c r="J26" i="1"/>
  <c r="K26" i="1" s="1"/>
  <c r="L24" i="1"/>
  <c r="K42" i="1" l="1"/>
  <c r="P42" i="1"/>
  <c r="P57" i="1"/>
  <c r="L34" i="1"/>
  <c r="M31" i="1"/>
  <c r="N31" i="1" s="1"/>
  <c r="K44" i="1"/>
  <c r="L43" i="1" s="1"/>
  <c r="M53" i="1"/>
  <c r="N53" i="1" s="1"/>
  <c r="M63" i="1"/>
  <c r="N63" i="1" s="1"/>
  <c r="K73" i="1"/>
  <c r="L72" i="1" s="1"/>
  <c r="P92" i="1"/>
  <c r="M51" i="1"/>
  <c r="N51" i="1" s="1"/>
  <c r="K57" i="1"/>
  <c r="L56" i="1" s="1"/>
  <c r="P63" i="1"/>
  <c r="J75" i="1"/>
  <c r="K86" i="1"/>
  <c r="K88" i="1" s="1"/>
  <c r="L87" i="1" s="1"/>
  <c r="K29" i="1"/>
  <c r="L28" i="1" s="1"/>
  <c r="P29" i="1"/>
  <c r="K38" i="1"/>
  <c r="L37" i="1" s="1"/>
  <c r="M43" i="1"/>
  <c r="N43" i="1" s="1"/>
  <c r="M72" i="1"/>
  <c r="N72" i="1" s="1"/>
  <c r="P73" i="1"/>
  <c r="K77" i="1"/>
  <c r="M86" i="1"/>
  <c r="N86" i="1" s="1"/>
  <c r="K27" i="1"/>
  <c r="L26" i="1" s="1"/>
  <c r="P31" i="1"/>
  <c r="M38" i="1"/>
  <c r="N38" i="1" s="1"/>
  <c r="P44" i="1"/>
  <c r="J45" i="1"/>
  <c r="K48" i="1"/>
  <c r="L47" i="1" s="1"/>
  <c r="K52" i="1"/>
  <c r="L51" i="1" s="1"/>
  <c r="K67" i="1"/>
  <c r="P77" i="1"/>
  <c r="K83" i="1"/>
  <c r="L82" i="1" s="1"/>
  <c r="P86" i="1"/>
  <c r="K90" i="1"/>
  <c r="L89" i="1" s="1"/>
  <c r="M27" i="1"/>
  <c r="N27" i="1" s="1"/>
  <c r="M48" i="1"/>
  <c r="N48" i="1" s="1"/>
  <c r="P52" i="1"/>
  <c r="J54" i="1"/>
  <c r="P67" i="1"/>
  <c r="J80" i="1"/>
  <c r="J84" i="1"/>
  <c r="P83" i="1"/>
  <c r="M90" i="1"/>
  <c r="N90" i="1" s="1"/>
  <c r="K92" i="1"/>
  <c r="L91" i="1" s="1"/>
  <c r="M94" i="1"/>
  <c r="N94" i="1" s="1"/>
  <c r="J70" i="1"/>
  <c r="J40" i="1"/>
  <c r="M37" i="1"/>
  <c r="N37" i="1" s="1"/>
  <c r="P37" i="1"/>
  <c r="K37" i="1"/>
  <c r="L36" i="1" s="1"/>
  <c r="M47" i="1"/>
  <c r="N47" i="1" s="1"/>
  <c r="J49" i="1"/>
  <c r="P47" i="1"/>
  <c r="K47" i="1"/>
  <c r="K49" i="1" s="1"/>
  <c r="M56" i="1"/>
  <c r="N56" i="1" s="1"/>
  <c r="P56" i="1"/>
  <c r="K56" i="1"/>
  <c r="J65" i="1"/>
  <c r="M62" i="1"/>
  <c r="N62" i="1" s="1"/>
  <c r="P62" i="1"/>
  <c r="K62" i="1"/>
  <c r="L61" i="1" s="1"/>
  <c r="M91" i="1"/>
  <c r="N91" i="1" s="1"/>
  <c r="P91" i="1"/>
  <c r="K91" i="1"/>
  <c r="M28" i="1"/>
  <c r="N28" i="1" s="1"/>
  <c r="P28" i="1"/>
  <c r="K28" i="1"/>
  <c r="L33" i="1"/>
  <c r="M26" i="1"/>
  <c r="N26" i="1" s="1"/>
  <c r="L25" i="1"/>
  <c r="J32" i="1"/>
  <c r="M30" i="1"/>
  <c r="N30" i="1" s="1"/>
  <c r="P30" i="1"/>
  <c r="K30" i="1"/>
  <c r="L29" i="1" s="1"/>
  <c r="M58" i="1"/>
  <c r="N58" i="1" s="1"/>
  <c r="P58" i="1"/>
  <c r="K58" i="1"/>
  <c r="L57" i="1" s="1"/>
  <c r="M64" i="1"/>
  <c r="N64" i="1" s="1"/>
  <c r="P64" i="1"/>
  <c r="K64" i="1"/>
  <c r="L63" i="1" s="1"/>
  <c r="P26" i="1"/>
  <c r="I96" i="1"/>
  <c r="M39" i="1"/>
  <c r="N39" i="1" s="1"/>
  <c r="P39" i="1"/>
  <c r="K39" i="1"/>
  <c r="L38" i="1" s="1"/>
  <c r="J60" i="1"/>
  <c r="J95" i="1"/>
  <c r="L41" i="1"/>
  <c r="K43" i="1"/>
  <c r="L42" i="1" s="1"/>
  <c r="L44" i="1"/>
  <c r="K51" i="1"/>
  <c r="K53" i="1"/>
  <c r="L52" i="1" s="1"/>
  <c r="L66" i="1"/>
  <c r="K68" i="1"/>
  <c r="L67" i="1" s="1"/>
  <c r="P68" i="1"/>
  <c r="K72" i="1"/>
  <c r="P72" i="1"/>
  <c r="L76" i="1"/>
  <c r="K78" i="1"/>
  <c r="L77" i="1" s="1"/>
  <c r="P78" i="1"/>
  <c r="K82" i="1"/>
  <c r="P82" i="1"/>
  <c r="K94" i="1"/>
  <c r="L93" i="1" s="1"/>
  <c r="L85" i="1" l="1"/>
  <c r="K32" i="1"/>
  <c r="K70" i="1"/>
  <c r="L69" i="1" s="1"/>
  <c r="K45" i="1"/>
  <c r="K95" i="1"/>
  <c r="L94" i="1" s="1"/>
  <c r="K60" i="1"/>
  <c r="K75" i="1"/>
  <c r="L74" i="1" s="1"/>
  <c r="L71" i="1"/>
  <c r="J96" i="1"/>
  <c r="L31" i="1"/>
  <c r="L59" i="1"/>
  <c r="L27" i="1"/>
  <c r="L55" i="1"/>
  <c r="L48" i="1"/>
  <c r="K40" i="1"/>
  <c r="L39" i="1" s="1"/>
  <c r="K54" i="1"/>
  <c r="L53" i="1" s="1"/>
  <c r="L50" i="1"/>
  <c r="K84" i="1"/>
  <c r="L83" i="1" s="1"/>
  <c r="L81" i="1"/>
  <c r="L90" i="1"/>
  <c r="K80" i="1"/>
  <c r="L79" i="1" s="1"/>
  <c r="K65" i="1"/>
  <c r="L64" i="1" s="1"/>
  <c r="L46" i="1"/>
  <c r="K96" i="1" l="1"/>
  <c r="L95" i="1" s="1"/>
</calcChain>
</file>

<file path=xl/sharedStrings.xml><?xml version="1.0" encoding="utf-8"?>
<sst xmlns="http://schemas.openxmlformats.org/spreadsheetml/2006/main" count="223" uniqueCount="110">
  <si>
    <t>ПРОЕКТ</t>
  </si>
  <si>
    <t>Додаток № 2</t>
  </si>
  <si>
    <t>Генеральний директор державного підприємства</t>
  </si>
  <si>
    <t>"Державний центр інформаційних ресурсів України"</t>
  </si>
  <si>
    <t>ШТАТНИЙ РОЗПИС</t>
  </si>
  <si>
    <t>Державного підприємства "Державний центр інформаційних ресурсів України"</t>
  </si>
  <si>
    <t>Діє з "__" _________ 2020 року</t>
  </si>
  <si>
    <t>№ з/п</t>
  </si>
  <si>
    <t>Найменування посади (професії)</t>
  </si>
  <si>
    <t>Професійна назва роботи</t>
  </si>
  <si>
    <t>Код за Класифіка-тором професій</t>
  </si>
  <si>
    <t>Код ЗКППТР</t>
  </si>
  <si>
    <t>мін. коефіц.</t>
  </si>
  <si>
    <t>макс. коефіц.</t>
  </si>
  <si>
    <t>встановлений</t>
  </si>
  <si>
    <t>Кількість штатних одиниць</t>
  </si>
  <si>
    <t>Посадовий оклад (грн)</t>
  </si>
  <si>
    <t>Місячний фонд заробітної плати (грн)</t>
  </si>
  <si>
    <t>1. Адміністрація</t>
  </si>
  <si>
    <t>Генеральний директор</t>
  </si>
  <si>
    <t>Директор (начальник, інший керівник) підприємства</t>
  </si>
  <si>
    <t>1210.1</t>
  </si>
  <si>
    <t>контракт</t>
  </si>
  <si>
    <t>за контрактом</t>
  </si>
  <si>
    <t>Заступник генерального директора</t>
  </si>
  <si>
    <t>Головний інженер проекту</t>
  </si>
  <si>
    <t>1237.1</t>
  </si>
  <si>
    <t>Головний бухгалтер</t>
  </si>
  <si>
    <t>Радник генерального директора</t>
  </si>
  <si>
    <t>Радник</t>
  </si>
  <si>
    <t>Помічник генерального директора</t>
  </si>
  <si>
    <t>Помічник керівника підприємства (установи, організації)</t>
  </si>
  <si>
    <t>3436.1</t>
  </si>
  <si>
    <t>Уповноважений з антикорупційної діяльності</t>
  </si>
  <si>
    <t>2414.2</t>
  </si>
  <si>
    <t>Загалом:</t>
  </si>
  <si>
    <t>2. Служба захисту інформації</t>
  </si>
  <si>
    <t>Професіонал із організації інформаційної безпеки</t>
  </si>
  <si>
    <t>2149.2</t>
  </si>
  <si>
    <t>3. Відділ управління проектами</t>
  </si>
  <si>
    <t>Начальник відділу</t>
  </si>
  <si>
    <t>1235</t>
  </si>
  <si>
    <t>2</t>
  </si>
  <si>
    <t>Провідний інженер</t>
  </si>
  <si>
    <t>Інженер</t>
  </si>
  <si>
    <t>22177</t>
  </si>
  <si>
    <t>2,94</t>
  </si>
  <si>
    <t>3,77</t>
  </si>
  <si>
    <t>3</t>
  </si>
  <si>
    <t>Інженер І категорії</t>
  </si>
  <si>
    <t>2,68</t>
  </si>
  <si>
    <t>3,48</t>
  </si>
  <si>
    <t>4. Відділ адміністрування ІТ-інфраструктури</t>
  </si>
  <si>
    <t>1</t>
  </si>
  <si>
    <t xml:space="preserve">Провідний інженер </t>
  </si>
  <si>
    <t>4</t>
  </si>
  <si>
    <t>5. Сектор адміністрування систем керування базами даних</t>
  </si>
  <si>
    <t>Завідувач сектору</t>
  </si>
  <si>
    <t>Начальник (завідувач) сектору (науково-дослідного, конструкторського та ін.)</t>
  </si>
  <si>
    <t>1237.2</t>
  </si>
  <si>
    <t>6.  Відділ підтримки інформаційно-телекомунікаційних систем</t>
  </si>
  <si>
    <t>7. Віддл сервіс-деск та моніторингу</t>
  </si>
  <si>
    <t>Фахівець</t>
  </si>
  <si>
    <t>8. Відділ розробки ІТ-систем</t>
  </si>
  <si>
    <t>9. Фінансово-економічний відділ</t>
  </si>
  <si>
    <t>Провідний економіст</t>
  </si>
  <si>
    <t>Економіст</t>
  </si>
  <si>
    <t>2441.2</t>
  </si>
  <si>
    <t>Економіст І категорії</t>
  </si>
  <si>
    <t>9.1. Сектор маркетингу та реклами</t>
  </si>
  <si>
    <t>Менеджер із збуту</t>
  </si>
  <si>
    <t>Менеджер (управитель) із збуту</t>
  </si>
  <si>
    <t>1475.4</t>
  </si>
  <si>
    <t>Фахівець з методів розширення ринку збуту</t>
  </si>
  <si>
    <t>Фахівець з методів розширення ринку збуту (маркетолог)</t>
  </si>
  <si>
    <t>2419.2</t>
  </si>
  <si>
    <t>10. Відділ бухгалтерського обліку та звітності</t>
  </si>
  <si>
    <t>Провідний бухгалтер</t>
  </si>
  <si>
    <t>Бухгалтер</t>
  </si>
  <si>
    <t>2411.2</t>
  </si>
  <si>
    <t>Бухгалтер І категорії</t>
  </si>
  <si>
    <t>11. Відділ правової роботи</t>
  </si>
  <si>
    <t>Начальник юридичного відділу</t>
  </si>
  <si>
    <t>1231</t>
  </si>
  <si>
    <t>24157</t>
  </si>
  <si>
    <t>Юрисконсульт</t>
  </si>
  <si>
    <t>12. Відділ кадрової роботи</t>
  </si>
  <si>
    <t>Начальник відділу кадрів</t>
  </si>
  <si>
    <t>Інспектор з кадрів</t>
  </si>
  <si>
    <t>13. Адміністративно-господарський відділ</t>
  </si>
  <si>
    <t>Інженер з охорони праці</t>
  </si>
  <si>
    <t>Документознавець</t>
  </si>
  <si>
    <t>2432.1</t>
  </si>
  <si>
    <t>Референт керівника</t>
  </si>
  <si>
    <t>Референт</t>
  </si>
  <si>
    <t>5</t>
  </si>
  <si>
    <t>Прибиральник службових приміщень</t>
  </si>
  <si>
    <t>Всього за штатним розписом:</t>
  </si>
  <si>
    <t>Д.П. Петрущенко</t>
  </si>
  <si>
    <t>Т.В. Сливка</t>
  </si>
  <si>
    <t>Вик. Теплюк</t>
  </si>
  <si>
    <t>До наказу № ______</t>
  </si>
  <si>
    <t>Від ______________</t>
  </si>
  <si>
    <t>"ЗАТВЕРДЖУЮ"</t>
  </si>
  <si>
    <t>_______________________ Д.П. Петрущенко</t>
  </si>
  <si>
    <t>"____"___________ 2020 року</t>
  </si>
  <si>
    <t>"ПОГОДЖУЮ"</t>
  </si>
  <si>
    <t>Штат у кількості 55 штатних одиниць</t>
  </si>
  <si>
    <t>із місячним фондом заробітної плати 816 230 грн. 00 коп.</t>
  </si>
  <si>
    <t>(вісімсот шістнадцять тисяч двісті тридцять гривень 00 копійок)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</si>
</sst>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ont="1" applyFill="1"/>
    <xf numFmtId="2" fontId="0" fillId="2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wrapText="1"/>
    </xf>
    <xf numFmtId="2" fontId="1" fillId="2" borderId="0" xfId="0" applyNumberFormat="1" applyFont="1" applyFill="1"/>
    <xf numFmtId="0" fontId="1" fillId="2" borderId="0" xfId="0" applyFont="1" applyFill="1"/>
    <xf numFmtId="4" fontId="4" fillId="0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/>
    <xf numFmtId="2" fontId="0" fillId="2" borderId="0" xfId="0" applyNumberFormat="1" applyFont="1" applyFill="1" applyAlignment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0" fillId="2" borderId="0" xfId="0" applyNumberFormat="1" applyFont="1" applyFill="1" applyAlignment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7" fillId="2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3" fillId="0" borderId="0" xfId="0" applyFont="1" applyFill="1" applyAlignment="1">
      <alignment horizontal="left"/>
    </xf>
    <xf numFmtId="2" fontId="7" fillId="2" borderId="0" xfId="0" applyNumberFormat="1" applyFont="1" applyFill="1"/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2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1"/>
  <sheetViews>
    <sheetView tabSelected="1" zoomScaleNormal="100" workbookViewId="0">
      <selection activeCell="C6" sqref="C6"/>
    </sheetView>
  </sheetViews>
  <sheetFormatPr defaultColWidth="8.88671875" defaultRowHeight="14.4" x14ac:dyDescent="0.3"/>
  <cols>
    <col min="1" max="1" width="5.33203125" style="56" customWidth="1"/>
    <col min="2" max="2" width="43.5546875" style="57" customWidth="1"/>
    <col min="3" max="3" width="51.109375" style="57" customWidth="1"/>
    <col min="4" max="4" width="10.88671875" style="56" customWidth="1"/>
    <col min="5" max="5" width="10.33203125" style="56" customWidth="1"/>
    <col min="6" max="8" width="9.6640625" style="47" customWidth="1"/>
    <col min="9" max="9" width="10.109375" style="46" customWidth="1"/>
    <col min="10" max="10" width="11.33203125" style="48" customWidth="1"/>
    <col min="11" max="11" width="11.6640625" style="48" customWidth="1"/>
    <col min="12" max="12" width="12.109375" style="51" hidden="1" customWidth="1"/>
    <col min="13" max="13" width="0" style="55" hidden="1" customWidth="1"/>
    <col min="14" max="15" width="0" style="51" hidden="1" customWidth="1"/>
    <col min="16" max="16" width="0.21875" style="51" hidden="1" customWidth="1"/>
    <col min="17" max="16384" width="8.88671875" style="51"/>
  </cols>
  <sheetData>
    <row r="1" spans="1:13" s="1" customFormat="1" ht="26.25" customHeight="1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M1" s="2"/>
    </row>
    <row r="2" spans="1:13" s="1" customFormat="1" ht="15" customHeight="1" x14ac:dyDescent="0.3">
      <c r="A2" s="4"/>
      <c r="B2" s="4"/>
      <c r="C2" s="4"/>
      <c r="D2" s="4"/>
      <c r="E2" s="4"/>
      <c r="F2" s="4"/>
      <c r="G2" s="4"/>
      <c r="H2" s="63" t="s">
        <v>1</v>
      </c>
      <c r="I2" s="63"/>
      <c r="J2" s="63"/>
      <c r="K2" s="63"/>
      <c r="M2" s="2"/>
    </row>
    <row r="3" spans="1:13" s="1" customFormat="1" ht="15" customHeight="1" x14ac:dyDescent="0.3">
      <c r="A3" s="4"/>
      <c r="B3" s="4"/>
      <c r="C3" s="4"/>
      <c r="D3" s="4"/>
      <c r="E3" s="4"/>
      <c r="F3" s="4"/>
      <c r="G3" s="4"/>
      <c r="H3" s="63" t="s">
        <v>101</v>
      </c>
      <c r="I3" s="63"/>
      <c r="J3" s="63"/>
      <c r="K3" s="63"/>
      <c r="M3" s="2"/>
    </row>
    <row r="4" spans="1:13" s="1" customFormat="1" ht="14.4" customHeight="1" x14ac:dyDescent="0.3">
      <c r="A4" s="4"/>
      <c r="B4" s="4"/>
      <c r="C4" s="4"/>
      <c r="D4" s="4"/>
      <c r="E4" s="4"/>
      <c r="F4" s="4"/>
      <c r="G4" s="4"/>
      <c r="H4" s="63" t="s">
        <v>102</v>
      </c>
      <c r="I4" s="63"/>
      <c r="J4" s="63"/>
      <c r="K4" s="63"/>
      <c r="M4" s="2"/>
    </row>
    <row r="5" spans="1:13" s="1" customFormat="1" ht="14.4" customHeight="1" x14ac:dyDescent="0.3">
      <c r="A5" s="61" t="s">
        <v>106</v>
      </c>
      <c r="B5" s="61"/>
      <c r="C5" s="59"/>
      <c r="D5" s="59"/>
      <c r="E5" s="59"/>
      <c r="F5" s="61" t="s">
        <v>103</v>
      </c>
      <c r="G5" s="61"/>
      <c r="H5" s="61"/>
      <c r="I5" s="61"/>
      <c r="J5" s="61"/>
      <c r="K5" s="61"/>
      <c r="M5" s="2"/>
    </row>
    <row r="6" spans="1:13" s="1" customFormat="1" ht="14.4" customHeight="1" x14ac:dyDescent="0.3">
      <c r="A6" s="60"/>
      <c r="B6" s="60"/>
      <c r="C6" s="4"/>
      <c r="D6" s="4"/>
      <c r="E6" s="4"/>
      <c r="F6" s="60" t="s">
        <v>107</v>
      </c>
      <c r="G6" s="60"/>
      <c r="H6" s="60"/>
      <c r="I6" s="60"/>
      <c r="J6" s="60"/>
      <c r="K6" s="60"/>
      <c r="M6" s="2"/>
    </row>
    <row r="7" spans="1:13" s="1" customFormat="1" ht="14.4" customHeight="1" x14ac:dyDescent="0.3">
      <c r="A7" s="60"/>
      <c r="B7" s="60"/>
      <c r="C7" s="4"/>
      <c r="D7" s="4"/>
      <c r="E7" s="4"/>
      <c r="F7" s="60" t="s">
        <v>108</v>
      </c>
      <c r="G7" s="60"/>
      <c r="H7" s="60"/>
      <c r="I7" s="60"/>
      <c r="J7" s="60"/>
      <c r="K7" s="60"/>
      <c r="M7" s="2"/>
    </row>
    <row r="8" spans="1:13" s="1" customFormat="1" ht="14.4" customHeight="1" x14ac:dyDescent="0.3">
      <c r="A8" s="60"/>
      <c r="B8" s="60"/>
      <c r="C8" s="4"/>
      <c r="D8" s="4"/>
      <c r="E8" s="4"/>
      <c r="F8" s="60" t="s">
        <v>109</v>
      </c>
      <c r="G8" s="60"/>
      <c r="H8" s="60"/>
      <c r="I8" s="60"/>
      <c r="J8" s="60"/>
      <c r="K8" s="60"/>
      <c r="M8" s="2"/>
    </row>
    <row r="9" spans="1:13" s="1" customFormat="1" ht="16.8" customHeight="1" x14ac:dyDescent="0.3">
      <c r="A9" s="4"/>
      <c r="B9" s="4"/>
      <c r="C9" s="4"/>
      <c r="D9" s="4"/>
      <c r="E9" s="4"/>
      <c r="F9" s="60" t="s">
        <v>2</v>
      </c>
      <c r="G9" s="60"/>
      <c r="H9" s="60"/>
      <c r="I9" s="60"/>
      <c r="J9" s="60"/>
      <c r="K9" s="60"/>
      <c r="M9" s="2"/>
    </row>
    <row r="10" spans="1:13" s="1" customFormat="1" ht="15" customHeight="1" x14ac:dyDescent="0.3">
      <c r="A10" s="60"/>
      <c r="B10" s="60"/>
      <c r="C10" s="4"/>
      <c r="D10" s="4"/>
      <c r="E10" s="4"/>
      <c r="F10" s="60" t="s">
        <v>3</v>
      </c>
      <c r="G10" s="60"/>
      <c r="H10" s="60"/>
      <c r="I10" s="60"/>
      <c r="J10" s="60"/>
      <c r="K10" s="60"/>
      <c r="M10" s="2"/>
    </row>
    <row r="11" spans="1:13" s="1" customFormat="1" ht="14.4" customHeight="1" x14ac:dyDescent="0.3">
      <c r="A11" s="4"/>
      <c r="B11" s="4"/>
      <c r="C11" s="4"/>
      <c r="D11" s="4"/>
      <c r="E11" s="4"/>
      <c r="F11" s="60"/>
      <c r="G11" s="60"/>
      <c r="H11" s="60"/>
      <c r="I11" s="60"/>
      <c r="J11" s="60"/>
      <c r="K11" s="60"/>
      <c r="M11" s="2"/>
    </row>
    <row r="12" spans="1:13" s="1" customFormat="1" ht="14.4" customHeight="1" x14ac:dyDescent="0.3">
      <c r="A12" s="3"/>
      <c r="B12" s="4"/>
      <c r="C12" s="4"/>
      <c r="D12" s="3"/>
      <c r="E12" s="3"/>
      <c r="F12" s="62" t="s">
        <v>104</v>
      </c>
      <c r="G12" s="62"/>
      <c r="H12" s="62"/>
      <c r="I12" s="62"/>
      <c r="J12" s="62"/>
      <c r="K12" s="62"/>
      <c r="M12" s="2"/>
    </row>
    <row r="13" spans="1:13" s="1" customFormat="1" ht="13.8" customHeight="1" x14ac:dyDescent="0.3">
      <c r="A13" s="4"/>
      <c r="B13" s="4"/>
      <c r="C13" s="4"/>
      <c r="D13" s="4"/>
      <c r="E13" s="4"/>
      <c r="F13" s="4"/>
      <c r="H13" s="63" t="s">
        <v>105</v>
      </c>
      <c r="I13" s="63"/>
      <c r="J13" s="63"/>
      <c r="M13" s="2"/>
    </row>
    <row r="14" spans="1:13" s="1" customFormat="1" ht="14.4" customHeight="1" x14ac:dyDescent="0.3">
      <c r="A14" s="4"/>
      <c r="B14" s="4"/>
      <c r="C14" s="4"/>
      <c r="D14" s="4"/>
      <c r="E14" s="4"/>
      <c r="F14" s="4"/>
      <c r="G14" s="4"/>
      <c r="H14" s="4"/>
      <c r="M14" s="2"/>
    </row>
    <row r="15" spans="1:13" s="1" customFormat="1" x14ac:dyDescent="0.3">
      <c r="A15" s="3"/>
      <c r="B15" s="4"/>
      <c r="C15" s="4"/>
      <c r="D15" s="3"/>
      <c r="E15" s="3"/>
      <c r="F15" s="3"/>
      <c r="G15" s="3"/>
      <c r="H15" s="3"/>
      <c r="I15" s="5"/>
      <c r="J15" s="6"/>
      <c r="K15" s="6"/>
      <c r="M15" s="2"/>
    </row>
    <row r="16" spans="1:13" s="1" customFormat="1" ht="14.4" customHeight="1" x14ac:dyDescent="0.3">
      <c r="A16" s="76" t="s">
        <v>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M16" s="2"/>
    </row>
    <row r="17" spans="1:16" s="1" customFormat="1" ht="0.6" hidden="1" customHeight="1" x14ac:dyDescent="0.3">
      <c r="A17" s="76" t="s">
        <v>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M17" s="2"/>
    </row>
    <row r="18" spans="1:16" s="1" customFormat="1" ht="0.6" customHeight="1" x14ac:dyDescent="0.3">
      <c r="A18" s="3"/>
      <c r="B18" s="4"/>
      <c r="C18" s="4"/>
      <c r="D18" s="3"/>
      <c r="E18" s="3"/>
      <c r="F18" s="3"/>
      <c r="G18" s="3"/>
      <c r="H18" s="3"/>
      <c r="I18" s="5"/>
      <c r="J18" s="6"/>
      <c r="K18" s="6"/>
      <c r="M18" s="2"/>
    </row>
    <row r="19" spans="1:16" s="9" customFormat="1" ht="15.6" customHeight="1" x14ac:dyDescent="0.3">
      <c r="A19" s="3"/>
      <c r="B19" s="4"/>
      <c r="C19" s="4"/>
      <c r="D19" s="3"/>
      <c r="E19" s="3"/>
      <c r="F19" s="3"/>
      <c r="G19" s="3"/>
      <c r="H19" s="3"/>
      <c r="I19" s="5"/>
      <c r="J19" s="6"/>
      <c r="K19" s="6"/>
      <c r="L19" s="7"/>
      <c r="M19" s="8"/>
    </row>
    <row r="20" spans="1:16" s="9" customFormat="1" ht="15.6" customHeight="1" x14ac:dyDescent="0.3">
      <c r="A20" s="77" t="s">
        <v>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M20" s="8"/>
    </row>
    <row r="21" spans="1:16" s="11" customFormat="1" ht="21.75" customHeight="1" x14ac:dyDescent="0.3">
      <c r="A21" s="3"/>
      <c r="B21" s="4"/>
      <c r="C21" s="4"/>
      <c r="D21" s="3"/>
      <c r="E21" s="3"/>
      <c r="F21" s="3"/>
      <c r="G21" s="3"/>
      <c r="H21" s="3"/>
      <c r="I21" s="5"/>
      <c r="J21" s="10"/>
      <c r="K21" s="10"/>
      <c r="M21" s="12"/>
    </row>
    <row r="22" spans="1:16" s="1" customFormat="1" ht="52.8" x14ac:dyDescent="0.3">
      <c r="A22" s="13" t="s">
        <v>7</v>
      </c>
      <c r="B22" s="13" t="s">
        <v>8</v>
      </c>
      <c r="C22" s="13" t="s">
        <v>9</v>
      </c>
      <c r="D22" s="13" t="s">
        <v>10</v>
      </c>
      <c r="E22" s="13" t="s">
        <v>11</v>
      </c>
      <c r="F22" s="13" t="s">
        <v>12</v>
      </c>
      <c r="G22" s="13" t="s">
        <v>13</v>
      </c>
      <c r="H22" s="13" t="s">
        <v>14</v>
      </c>
      <c r="I22" s="13" t="s">
        <v>15</v>
      </c>
      <c r="J22" s="14" t="s">
        <v>16</v>
      </c>
      <c r="K22" s="14" t="s">
        <v>17</v>
      </c>
      <c r="M22" s="2"/>
    </row>
    <row r="23" spans="1:16" s="1" customFormat="1" ht="14.4" customHeight="1" x14ac:dyDescent="0.3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58">
        <v>10</v>
      </c>
      <c r="K23" s="15">
        <v>11</v>
      </c>
      <c r="M23" s="2"/>
    </row>
    <row r="24" spans="1:16" s="1" customFormat="1" ht="15.75" customHeight="1" x14ac:dyDescent="0.3">
      <c r="A24" s="74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17" t="e">
        <f>J25-K25</f>
        <v>#VALUE!</v>
      </c>
      <c r="M24" s="2"/>
    </row>
    <row r="25" spans="1:16" s="1" customFormat="1" ht="15" customHeight="1" x14ac:dyDescent="0.3">
      <c r="A25" s="15">
        <v>1</v>
      </c>
      <c r="B25" s="18" t="s">
        <v>19</v>
      </c>
      <c r="C25" s="18" t="s">
        <v>20</v>
      </c>
      <c r="D25" s="15" t="s">
        <v>21</v>
      </c>
      <c r="E25" s="15"/>
      <c r="F25" s="15" t="s">
        <v>22</v>
      </c>
      <c r="G25" s="15" t="s">
        <v>22</v>
      </c>
      <c r="H25" s="15"/>
      <c r="I25" s="15">
        <v>1</v>
      </c>
      <c r="J25" s="19" t="s">
        <v>23</v>
      </c>
      <c r="K25" s="20" t="s">
        <v>23</v>
      </c>
      <c r="L25" s="17">
        <f t="shared" ref="L25:L87" si="0">J26-K26</f>
        <v>0</v>
      </c>
      <c r="M25" s="2"/>
      <c r="O25" s="1" t="s">
        <v>23</v>
      </c>
    </row>
    <row r="26" spans="1:16" s="1" customFormat="1" x14ac:dyDescent="0.3">
      <c r="A26" s="15">
        <v>2</v>
      </c>
      <c r="B26" s="18" t="s">
        <v>24</v>
      </c>
      <c r="C26" s="18" t="s">
        <v>20</v>
      </c>
      <c r="D26" s="15" t="s">
        <v>21</v>
      </c>
      <c r="E26" s="15"/>
      <c r="F26" s="21">
        <v>4.38</v>
      </c>
      <c r="G26" s="21">
        <v>11</v>
      </c>
      <c r="H26" s="21">
        <v>5.3263157894736839</v>
      </c>
      <c r="I26" s="15">
        <v>1</v>
      </c>
      <c r="J26" s="16">
        <f>4750*H26</f>
        <v>25300</v>
      </c>
      <c r="K26" s="16">
        <f t="shared" ref="K26:K31" si="1">J26*I26</f>
        <v>25300</v>
      </c>
      <c r="L26" s="17">
        <f t="shared" si="0"/>
        <v>0</v>
      </c>
      <c r="M26" s="2">
        <f>J26/4750</f>
        <v>5.3263157894736839</v>
      </c>
      <c r="N26" s="2">
        <f>F26-M26</f>
        <v>-0.946315789473684</v>
      </c>
      <c r="O26" s="17">
        <v>25200</v>
      </c>
      <c r="P26" s="17">
        <f>J26-O26</f>
        <v>100</v>
      </c>
    </row>
    <row r="27" spans="1:16" s="1" customFormat="1" x14ac:dyDescent="0.3">
      <c r="A27" s="15">
        <v>3</v>
      </c>
      <c r="B27" s="22" t="s">
        <v>25</v>
      </c>
      <c r="C27" s="22" t="s">
        <v>25</v>
      </c>
      <c r="D27" s="15" t="s">
        <v>26</v>
      </c>
      <c r="E27" s="15">
        <v>20747</v>
      </c>
      <c r="F27" s="21">
        <v>3.5</v>
      </c>
      <c r="G27" s="21">
        <v>7.5</v>
      </c>
      <c r="H27" s="21">
        <v>5.2378947368421054</v>
      </c>
      <c r="I27" s="15">
        <v>1</v>
      </c>
      <c r="J27" s="16">
        <f t="shared" ref="J27:J31" si="2">4750*H27</f>
        <v>24880</v>
      </c>
      <c r="K27" s="16">
        <f t="shared" si="1"/>
        <v>24880</v>
      </c>
      <c r="L27" s="17">
        <f t="shared" si="0"/>
        <v>0</v>
      </c>
      <c r="M27" s="2">
        <f t="shared" ref="M27:M87" si="3">J27/4750</f>
        <v>5.2378947368421054</v>
      </c>
      <c r="N27" s="2">
        <f>F27-M27</f>
        <v>-1.7378947368421054</v>
      </c>
      <c r="O27" s="17">
        <v>24780</v>
      </c>
      <c r="P27" s="17">
        <f t="shared" ref="P27:P87" si="4">J27-O27</f>
        <v>100</v>
      </c>
    </row>
    <row r="28" spans="1:16" s="1" customFormat="1" x14ac:dyDescent="0.3">
      <c r="A28" s="15">
        <v>4</v>
      </c>
      <c r="B28" s="22" t="s">
        <v>27</v>
      </c>
      <c r="C28" s="22" t="s">
        <v>27</v>
      </c>
      <c r="D28" s="15">
        <v>1231</v>
      </c>
      <c r="E28" s="15">
        <v>20656</v>
      </c>
      <c r="F28" s="21">
        <v>3.6</v>
      </c>
      <c r="G28" s="21">
        <v>7.5</v>
      </c>
      <c r="H28" s="21">
        <v>5.0631578947368423</v>
      </c>
      <c r="I28" s="15">
        <v>1</v>
      </c>
      <c r="J28" s="16">
        <f t="shared" si="2"/>
        <v>24050</v>
      </c>
      <c r="K28" s="16">
        <f t="shared" si="1"/>
        <v>24050</v>
      </c>
      <c r="L28" s="17">
        <f t="shared" si="0"/>
        <v>0</v>
      </c>
      <c r="M28" s="2">
        <f t="shared" si="3"/>
        <v>5.0631578947368423</v>
      </c>
      <c r="N28" s="2">
        <f t="shared" ref="N28:N87" si="5">F28-M28</f>
        <v>-1.4631578947368422</v>
      </c>
      <c r="O28" s="17">
        <v>23940</v>
      </c>
      <c r="P28" s="17">
        <f t="shared" si="4"/>
        <v>110</v>
      </c>
    </row>
    <row r="29" spans="1:16" s="1" customFormat="1" ht="15" customHeight="1" x14ac:dyDescent="0.3">
      <c r="A29" s="15">
        <v>5</v>
      </c>
      <c r="B29" s="22" t="s">
        <v>28</v>
      </c>
      <c r="C29" s="22" t="s">
        <v>29</v>
      </c>
      <c r="D29" s="15">
        <v>2429</v>
      </c>
      <c r="E29" s="15">
        <v>24758</v>
      </c>
      <c r="F29" s="21">
        <v>3.51</v>
      </c>
      <c r="G29" s="21">
        <v>7.5</v>
      </c>
      <c r="H29" s="21">
        <v>3.7789473684210528</v>
      </c>
      <c r="I29" s="15">
        <v>1</v>
      </c>
      <c r="J29" s="16">
        <f t="shared" si="2"/>
        <v>17950</v>
      </c>
      <c r="K29" s="16">
        <f t="shared" si="1"/>
        <v>17950</v>
      </c>
      <c r="L29" s="17">
        <f t="shared" si="0"/>
        <v>0</v>
      </c>
      <c r="M29" s="2">
        <f t="shared" si="3"/>
        <v>3.7789473684210528</v>
      </c>
      <c r="N29" s="2">
        <f t="shared" si="5"/>
        <v>-0.26894736842105305</v>
      </c>
      <c r="O29" s="17">
        <v>17850</v>
      </c>
      <c r="P29" s="17">
        <f t="shared" si="4"/>
        <v>100</v>
      </c>
    </row>
    <row r="30" spans="1:16" s="1" customFormat="1" ht="15" customHeight="1" x14ac:dyDescent="0.3">
      <c r="A30" s="15">
        <v>6</v>
      </c>
      <c r="B30" s="22" t="s">
        <v>30</v>
      </c>
      <c r="C30" s="22" t="s">
        <v>31</v>
      </c>
      <c r="D30" s="15" t="s">
        <v>32</v>
      </c>
      <c r="E30" s="15"/>
      <c r="F30" s="21">
        <v>2.74</v>
      </c>
      <c r="G30" s="21">
        <v>5</v>
      </c>
      <c r="H30" s="21">
        <v>2.7473684210526321</v>
      </c>
      <c r="I30" s="15">
        <v>1</v>
      </c>
      <c r="J30" s="16">
        <f t="shared" si="2"/>
        <v>13050.000000000002</v>
      </c>
      <c r="K30" s="16">
        <f t="shared" si="1"/>
        <v>13050.000000000002</v>
      </c>
      <c r="L30" s="17">
        <f t="shared" si="0"/>
        <v>0</v>
      </c>
      <c r="M30" s="2">
        <f t="shared" si="3"/>
        <v>2.7473684210526321</v>
      </c>
      <c r="N30" s="2">
        <f t="shared" si="5"/>
        <v>-7.3684210526319127E-3</v>
      </c>
      <c r="O30" s="17">
        <v>12600</v>
      </c>
      <c r="P30" s="17">
        <f t="shared" si="4"/>
        <v>450.00000000000182</v>
      </c>
    </row>
    <row r="31" spans="1:16" s="11" customFormat="1" ht="15.75" customHeight="1" x14ac:dyDescent="0.3">
      <c r="A31" s="15">
        <v>7</v>
      </c>
      <c r="B31" s="22" t="s">
        <v>33</v>
      </c>
      <c r="C31" s="22" t="s">
        <v>33</v>
      </c>
      <c r="D31" s="15" t="s">
        <v>34</v>
      </c>
      <c r="E31" s="15"/>
      <c r="F31" s="21">
        <v>2.5299999999999998</v>
      </c>
      <c r="G31" s="21">
        <v>3.34</v>
      </c>
      <c r="H31" s="21">
        <v>2.5368421052631573</v>
      </c>
      <c r="I31" s="15">
        <v>1</v>
      </c>
      <c r="J31" s="16">
        <f t="shared" si="2"/>
        <v>12049.999999999998</v>
      </c>
      <c r="K31" s="16">
        <f t="shared" si="1"/>
        <v>12049.999999999998</v>
      </c>
      <c r="L31" s="17">
        <f t="shared" si="0"/>
        <v>0</v>
      </c>
      <c r="M31" s="2">
        <f t="shared" si="3"/>
        <v>2.5368421052631573</v>
      </c>
      <c r="N31" s="2">
        <f t="shared" si="5"/>
        <v>-6.8421052631575385E-3</v>
      </c>
      <c r="O31" s="23">
        <v>10710</v>
      </c>
      <c r="P31" s="17">
        <f t="shared" si="4"/>
        <v>1339.9999999999982</v>
      </c>
    </row>
    <row r="32" spans="1:16" s="1" customFormat="1" ht="16.2" customHeight="1" x14ac:dyDescent="0.3">
      <c r="A32" s="71" t="s">
        <v>35</v>
      </c>
      <c r="B32" s="71"/>
      <c r="C32" s="71"/>
      <c r="D32" s="71"/>
      <c r="E32" s="71"/>
      <c r="F32" s="71"/>
      <c r="G32" s="71"/>
      <c r="H32" s="24"/>
      <c r="I32" s="25">
        <f>SUM(I25:I31)</f>
        <v>7</v>
      </c>
      <c r="J32" s="26">
        <f>SUM(J25:J31)</f>
        <v>117280</v>
      </c>
      <c r="K32" s="26">
        <f>SUM(K25:K31)</f>
        <v>117280</v>
      </c>
      <c r="L32" s="17">
        <f t="shared" si="0"/>
        <v>0</v>
      </c>
      <c r="M32" s="2"/>
      <c r="N32" s="2"/>
      <c r="P32" s="17"/>
    </row>
    <row r="33" spans="1:16" s="1" customFormat="1" ht="15" customHeight="1" x14ac:dyDescent="0.3">
      <c r="A33" s="74" t="s">
        <v>36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7">
        <f>J34-K34</f>
        <v>0</v>
      </c>
      <c r="M33" s="2">
        <f t="shared" si="3"/>
        <v>0</v>
      </c>
      <c r="N33" s="2">
        <f t="shared" si="5"/>
        <v>0</v>
      </c>
      <c r="P33" s="17">
        <f t="shared" si="4"/>
        <v>0</v>
      </c>
    </row>
    <row r="34" spans="1:16" s="1" customFormat="1" ht="16.2" customHeight="1" x14ac:dyDescent="0.3">
      <c r="A34" s="15">
        <v>1</v>
      </c>
      <c r="B34" s="18" t="s">
        <v>37</v>
      </c>
      <c r="C34" s="18" t="s">
        <v>37</v>
      </c>
      <c r="D34" s="15" t="s">
        <v>38</v>
      </c>
      <c r="E34" s="15"/>
      <c r="F34" s="15">
        <v>2.94</v>
      </c>
      <c r="G34" s="15">
        <v>3.77</v>
      </c>
      <c r="H34" s="21">
        <v>2.989474</v>
      </c>
      <c r="I34" s="15">
        <v>1</v>
      </c>
      <c r="J34" s="16">
        <v>14200</v>
      </c>
      <c r="K34" s="16">
        <f>J34*I34</f>
        <v>14200</v>
      </c>
      <c r="L34" s="17">
        <f t="shared" si="0"/>
        <v>0</v>
      </c>
      <c r="M34" s="2">
        <f t="shared" si="3"/>
        <v>2.9894736842105263</v>
      </c>
      <c r="N34" s="2">
        <f t="shared" si="5"/>
        <v>-4.9473684210526336E-2</v>
      </c>
      <c r="O34" s="17">
        <v>14070</v>
      </c>
      <c r="P34" s="17">
        <f t="shared" si="4"/>
        <v>130</v>
      </c>
    </row>
    <row r="35" spans="1:16" s="1" customFormat="1" ht="14.4" customHeight="1" x14ac:dyDescent="0.3">
      <c r="A35" s="71" t="s">
        <v>35</v>
      </c>
      <c r="B35" s="71"/>
      <c r="C35" s="71"/>
      <c r="D35" s="71"/>
      <c r="E35" s="71"/>
      <c r="F35" s="71"/>
      <c r="G35" s="71"/>
      <c r="H35" s="24"/>
      <c r="I35" s="25">
        <f>SUM(I34:I34)</f>
        <v>1</v>
      </c>
      <c r="J35" s="26">
        <f>SUM(J34:J34)</f>
        <v>14200</v>
      </c>
      <c r="K35" s="26">
        <f>SUM(K34:K34)</f>
        <v>14200</v>
      </c>
      <c r="L35" s="17">
        <f>J41-K41</f>
        <v>0</v>
      </c>
      <c r="M35" s="2">
        <f t="shared" si="3"/>
        <v>2.9894736842105263</v>
      </c>
      <c r="N35" s="2">
        <f t="shared" si="5"/>
        <v>-2.9894736842105263</v>
      </c>
      <c r="P35" s="17"/>
    </row>
    <row r="36" spans="1:16" s="11" customFormat="1" ht="15" customHeight="1" x14ac:dyDescent="0.3">
      <c r="A36" s="70" t="s">
        <v>39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7">
        <f>J37-K37</f>
        <v>0</v>
      </c>
      <c r="M36" s="2"/>
      <c r="N36" s="2"/>
      <c r="P36" s="17"/>
    </row>
    <row r="37" spans="1:16" s="11" customFormat="1" ht="15.6" customHeight="1" x14ac:dyDescent="0.3">
      <c r="A37" s="27">
        <v>1</v>
      </c>
      <c r="B37" s="28" t="s">
        <v>40</v>
      </c>
      <c r="C37" s="28" t="s">
        <v>40</v>
      </c>
      <c r="D37" s="29" t="s">
        <v>41</v>
      </c>
      <c r="E37" s="29"/>
      <c r="F37" s="21">
        <v>3.5</v>
      </c>
      <c r="G37" s="21">
        <v>7.25</v>
      </c>
      <c r="H37" s="21">
        <v>4.6631578947368419</v>
      </c>
      <c r="I37" s="15">
        <v>1</v>
      </c>
      <c r="J37" s="16">
        <f t="shared" ref="J37:J39" si="6">4750*H37</f>
        <v>22150</v>
      </c>
      <c r="K37" s="16">
        <f>J37*I37</f>
        <v>22150</v>
      </c>
      <c r="L37" s="17">
        <f>J38-K38</f>
        <v>0</v>
      </c>
      <c r="M37" s="2">
        <f t="shared" si="3"/>
        <v>4.6631578947368419</v>
      </c>
      <c r="N37" s="2">
        <f t="shared" si="5"/>
        <v>-1.1631578947368419</v>
      </c>
      <c r="O37" s="23">
        <v>22050</v>
      </c>
      <c r="P37" s="17">
        <f t="shared" si="4"/>
        <v>100</v>
      </c>
    </row>
    <row r="38" spans="1:16" s="11" customFormat="1" ht="15.6" customHeight="1" x14ac:dyDescent="0.3">
      <c r="A38" s="29" t="s">
        <v>42</v>
      </c>
      <c r="B38" s="28" t="s">
        <v>43</v>
      </c>
      <c r="C38" s="28" t="s">
        <v>44</v>
      </c>
      <c r="D38" s="29" t="s">
        <v>38</v>
      </c>
      <c r="E38" s="29" t="s">
        <v>45</v>
      </c>
      <c r="F38" s="29" t="s">
        <v>46</v>
      </c>
      <c r="G38" s="29" t="s">
        <v>47</v>
      </c>
      <c r="H38" s="21">
        <v>3.16</v>
      </c>
      <c r="I38" s="15">
        <v>1</v>
      </c>
      <c r="J38" s="16">
        <f t="shared" si="6"/>
        <v>15010</v>
      </c>
      <c r="K38" s="16">
        <f>J38*I38</f>
        <v>15010</v>
      </c>
      <c r="L38" s="17">
        <f>J39-K39</f>
        <v>-13120</v>
      </c>
      <c r="M38" s="2">
        <f t="shared" si="3"/>
        <v>3.16</v>
      </c>
      <c r="N38" s="2">
        <f t="shared" si="5"/>
        <v>-0.2200000000000002</v>
      </c>
      <c r="O38" s="23">
        <v>14910</v>
      </c>
      <c r="P38" s="17">
        <f t="shared" si="4"/>
        <v>100</v>
      </c>
    </row>
    <row r="39" spans="1:16" s="11" customFormat="1" ht="15.6" customHeight="1" x14ac:dyDescent="0.3">
      <c r="A39" s="29" t="s">
        <v>48</v>
      </c>
      <c r="B39" s="28" t="s">
        <v>49</v>
      </c>
      <c r="C39" s="28" t="s">
        <v>44</v>
      </c>
      <c r="D39" s="29" t="s">
        <v>38</v>
      </c>
      <c r="E39" s="29" t="s">
        <v>45</v>
      </c>
      <c r="F39" s="29" t="s">
        <v>50</v>
      </c>
      <c r="G39" s="29" t="s">
        <v>51</v>
      </c>
      <c r="H39" s="21">
        <v>2.7621052631578946</v>
      </c>
      <c r="I39" s="25">
        <v>2</v>
      </c>
      <c r="J39" s="16">
        <f t="shared" si="6"/>
        <v>13120</v>
      </c>
      <c r="K39" s="16">
        <f>J39*I39</f>
        <v>26240</v>
      </c>
      <c r="L39" s="17">
        <f>J40-K40</f>
        <v>-13120</v>
      </c>
      <c r="M39" s="2">
        <f t="shared" si="3"/>
        <v>2.7621052631578946</v>
      </c>
      <c r="N39" s="2">
        <f t="shared" si="5"/>
        <v>-8.2105263157894459E-2</v>
      </c>
      <c r="O39" s="23">
        <v>13020</v>
      </c>
      <c r="P39" s="17">
        <f t="shared" si="4"/>
        <v>100</v>
      </c>
    </row>
    <row r="40" spans="1:16" s="1" customFormat="1" ht="14.4" customHeight="1" x14ac:dyDescent="0.3">
      <c r="A40" s="75" t="s">
        <v>35</v>
      </c>
      <c r="B40" s="75"/>
      <c r="C40" s="75"/>
      <c r="D40" s="75"/>
      <c r="E40" s="75"/>
      <c r="F40" s="75"/>
      <c r="G40" s="75"/>
      <c r="H40" s="30"/>
      <c r="I40" s="25">
        <f>SUM(I37:I39)</f>
        <v>4</v>
      </c>
      <c r="J40" s="26">
        <f>SUM(J37:J39)</f>
        <v>50280</v>
      </c>
      <c r="K40" s="26">
        <f>SUM(K37:K39)</f>
        <v>63400</v>
      </c>
      <c r="L40" s="17">
        <f>J66-K66</f>
        <v>0</v>
      </c>
      <c r="M40" s="2"/>
      <c r="N40" s="2"/>
      <c r="P40" s="17"/>
    </row>
    <row r="41" spans="1:16" s="1" customFormat="1" x14ac:dyDescent="0.3">
      <c r="A41" s="74" t="s">
        <v>52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17">
        <f t="shared" si="0"/>
        <v>0</v>
      </c>
      <c r="M41" s="2"/>
      <c r="N41" s="2"/>
      <c r="P41" s="17"/>
    </row>
    <row r="42" spans="1:16" s="1" customFormat="1" x14ac:dyDescent="0.3">
      <c r="A42" s="29" t="s">
        <v>53</v>
      </c>
      <c r="B42" s="22" t="s">
        <v>40</v>
      </c>
      <c r="C42" s="22" t="s">
        <v>40</v>
      </c>
      <c r="D42" s="15">
        <v>1235</v>
      </c>
      <c r="E42" s="15"/>
      <c r="F42" s="21">
        <v>3.5</v>
      </c>
      <c r="G42" s="21">
        <v>7.25</v>
      </c>
      <c r="H42" s="21">
        <v>4.6631578947368419</v>
      </c>
      <c r="I42" s="15">
        <v>1</v>
      </c>
      <c r="J42" s="16">
        <f t="shared" ref="J42:J44" si="7">4750*H42</f>
        <v>22150</v>
      </c>
      <c r="K42" s="16">
        <f>J42*I42</f>
        <v>22150</v>
      </c>
      <c r="L42" s="17">
        <f t="shared" si="0"/>
        <v>0</v>
      </c>
      <c r="M42" s="2">
        <f t="shared" si="3"/>
        <v>4.6631578947368419</v>
      </c>
      <c r="N42" s="2">
        <f t="shared" si="5"/>
        <v>-1.1631578947368419</v>
      </c>
      <c r="O42" s="17">
        <v>22050</v>
      </c>
      <c r="P42" s="17">
        <f t="shared" si="4"/>
        <v>100</v>
      </c>
    </row>
    <row r="43" spans="1:16" s="1" customFormat="1" x14ac:dyDescent="0.3">
      <c r="A43" s="29" t="s">
        <v>42</v>
      </c>
      <c r="B43" s="22" t="s">
        <v>54</v>
      </c>
      <c r="C43" s="22" t="s">
        <v>44</v>
      </c>
      <c r="D43" s="15" t="s">
        <v>38</v>
      </c>
      <c r="E43" s="15">
        <v>22177</v>
      </c>
      <c r="F43" s="21">
        <v>2.94</v>
      </c>
      <c r="G43" s="21">
        <v>3.77</v>
      </c>
      <c r="H43" s="21">
        <v>3.168421052631579</v>
      </c>
      <c r="I43" s="15">
        <v>1</v>
      </c>
      <c r="J43" s="16">
        <f t="shared" si="7"/>
        <v>15050</v>
      </c>
      <c r="K43" s="16">
        <f>J43*I43</f>
        <v>15050</v>
      </c>
      <c r="L43" s="17">
        <f t="shared" si="0"/>
        <v>0</v>
      </c>
      <c r="M43" s="2">
        <f t="shared" si="3"/>
        <v>3.168421052631579</v>
      </c>
      <c r="N43" s="2">
        <f t="shared" si="5"/>
        <v>-0.22842105263157908</v>
      </c>
      <c r="O43" s="17">
        <v>14910</v>
      </c>
      <c r="P43" s="17">
        <f t="shared" si="4"/>
        <v>140</v>
      </c>
    </row>
    <row r="44" spans="1:16" s="1" customFormat="1" x14ac:dyDescent="0.3">
      <c r="A44" s="29" t="s">
        <v>48</v>
      </c>
      <c r="B44" s="22" t="s">
        <v>49</v>
      </c>
      <c r="C44" s="22" t="s">
        <v>44</v>
      </c>
      <c r="D44" s="15" t="s">
        <v>38</v>
      </c>
      <c r="E44" s="15">
        <v>22177</v>
      </c>
      <c r="F44" s="21">
        <v>2.68</v>
      </c>
      <c r="G44" s="21">
        <v>3.48</v>
      </c>
      <c r="H44" s="21">
        <v>2.7684210526315791</v>
      </c>
      <c r="I44" s="15">
        <v>1</v>
      </c>
      <c r="J44" s="16">
        <f t="shared" si="7"/>
        <v>13150</v>
      </c>
      <c r="K44" s="16">
        <f>J44*I44</f>
        <v>13150</v>
      </c>
      <c r="L44" s="17" t="e">
        <f>#REF!-#REF!</f>
        <v>#REF!</v>
      </c>
      <c r="M44" s="2">
        <f t="shared" si="3"/>
        <v>2.7684210526315791</v>
      </c>
      <c r="N44" s="2">
        <f t="shared" si="5"/>
        <v>-8.8421052631578956E-2</v>
      </c>
      <c r="O44" s="17">
        <v>13020</v>
      </c>
      <c r="P44" s="17">
        <f t="shared" si="4"/>
        <v>130</v>
      </c>
    </row>
    <row r="45" spans="1:16" s="11" customFormat="1" ht="15.6" customHeight="1" x14ac:dyDescent="0.3">
      <c r="A45" s="71" t="s">
        <v>35</v>
      </c>
      <c r="B45" s="71"/>
      <c r="C45" s="71"/>
      <c r="D45" s="71"/>
      <c r="E45" s="71"/>
      <c r="F45" s="71"/>
      <c r="G45" s="71"/>
      <c r="H45" s="24"/>
      <c r="I45" s="25">
        <f>SUM(I42:I44)</f>
        <v>3</v>
      </c>
      <c r="J45" s="26">
        <f>SUM(J42:J44)</f>
        <v>50350</v>
      </c>
      <c r="K45" s="26">
        <f>SUM(K42:K44)</f>
        <v>50350</v>
      </c>
      <c r="L45" s="17">
        <f t="shared" si="0"/>
        <v>0</v>
      </c>
      <c r="M45" s="2"/>
      <c r="N45" s="2"/>
      <c r="P45" s="17"/>
    </row>
    <row r="46" spans="1:16" s="1" customFormat="1" x14ac:dyDescent="0.3">
      <c r="A46" s="70" t="s">
        <v>56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17">
        <f t="shared" si="0"/>
        <v>0</v>
      </c>
      <c r="M46" s="2"/>
      <c r="N46" s="2"/>
      <c r="P46" s="17"/>
    </row>
    <row r="47" spans="1:16" s="1" customFormat="1" ht="27.6" x14ac:dyDescent="0.3">
      <c r="A47" s="29" t="s">
        <v>53</v>
      </c>
      <c r="B47" s="22" t="s">
        <v>57</v>
      </c>
      <c r="C47" s="22" t="s">
        <v>58</v>
      </c>
      <c r="D47" s="15" t="s">
        <v>59</v>
      </c>
      <c r="E47" s="15">
        <v>24030</v>
      </c>
      <c r="F47" s="21">
        <v>3</v>
      </c>
      <c r="G47" s="21">
        <v>5.5</v>
      </c>
      <c r="H47" s="21">
        <v>3.6105263157894738</v>
      </c>
      <c r="I47" s="15">
        <v>1</v>
      </c>
      <c r="J47" s="16">
        <f>4750*H47</f>
        <v>17150</v>
      </c>
      <c r="K47" s="16">
        <f>J47*I47</f>
        <v>17150</v>
      </c>
      <c r="L47" s="17">
        <f t="shared" si="0"/>
        <v>-15050</v>
      </c>
      <c r="M47" s="2">
        <f t="shared" si="3"/>
        <v>3.6105263157894738</v>
      </c>
      <c r="N47" s="2">
        <f t="shared" si="5"/>
        <v>-0.61052631578947381</v>
      </c>
      <c r="O47" s="17">
        <v>17010</v>
      </c>
      <c r="P47" s="17">
        <f t="shared" si="4"/>
        <v>140</v>
      </c>
    </row>
    <row r="48" spans="1:16" s="11" customFormat="1" ht="16.2" customHeight="1" x14ac:dyDescent="0.3">
      <c r="A48" s="29" t="s">
        <v>42</v>
      </c>
      <c r="B48" s="22" t="s">
        <v>43</v>
      </c>
      <c r="C48" s="22" t="s">
        <v>44</v>
      </c>
      <c r="D48" s="15" t="s">
        <v>38</v>
      </c>
      <c r="E48" s="15">
        <v>22177</v>
      </c>
      <c r="F48" s="21">
        <v>2.94</v>
      </c>
      <c r="G48" s="21">
        <v>3.77</v>
      </c>
      <c r="H48" s="21">
        <v>3.168421052631579</v>
      </c>
      <c r="I48" s="15">
        <v>2</v>
      </c>
      <c r="J48" s="16">
        <f t="shared" ref="J48" si="8">4750*H48</f>
        <v>15050</v>
      </c>
      <c r="K48" s="16">
        <f>J48*I48</f>
        <v>30100</v>
      </c>
      <c r="L48" s="17">
        <f t="shared" si="0"/>
        <v>-15050</v>
      </c>
      <c r="M48" s="2">
        <f t="shared" si="3"/>
        <v>3.168421052631579</v>
      </c>
      <c r="N48" s="2">
        <f t="shared" si="5"/>
        <v>-0.22842105263157908</v>
      </c>
      <c r="O48" s="23">
        <v>14910</v>
      </c>
      <c r="P48" s="17">
        <f t="shared" si="4"/>
        <v>140</v>
      </c>
    </row>
    <row r="49" spans="1:16" s="1" customFormat="1" ht="14.4" customHeight="1" x14ac:dyDescent="0.3">
      <c r="A49" s="71" t="s">
        <v>35</v>
      </c>
      <c r="B49" s="71"/>
      <c r="C49" s="71"/>
      <c r="D49" s="71"/>
      <c r="E49" s="71"/>
      <c r="F49" s="71"/>
      <c r="G49" s="71"/>
      <c r="H49" s="24"/>
      <c r="I49" s="25">
        <f>SUM(I47:I48)</f>
        <v>3</v>
      </c>
      <c r="J49" s="26">
        <f>SUM(J47:J48)</f>
        <v>32200</v>
      </c>
      <c r="K49" s="26">
        <f>SUM(K47:K48)</f>
        <v>47250</v>
      </c>
      <c r="L49" s="17">
        <f t="shared" si="0"/>
        <v>0</v>
      </c>
      <c r="M49" s="2"/>
      <c r="N49" s="2"/>
      <c r="P49" s="17"/>
    </row>
    <row r="50" spans="1:16" s="1" customFormat="1" x14ac:dyDescent="0.3">
      <c r="A50" s="70" t="s">
        <v>60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17">
        <f t="shared" si="0"/>
        <v>0</v>
      </c>
      <c r="M50" s="2"/>
      <c r="N50" s="2"/>
      <c r="P50" s="17"/>
    </row>
    <row r="51" spans="1:16" s="1" customFormat="1" x14ac:dyDescent="0.3">
      <c r="A51" s="29" t="s">
        <v>53</v>
      </c>
      <c r="B51" s="22" t="s">
        <v>40</v>
      </c>
      <c r="C51" s="22" t="s">
        <v>40</v>
      </c>
      <c r="D51" s="15">
        <v>1235</v>
      </c>
      <c r="E51" s="15"/>
      <c r="F51" s="21">
        <v>3.5</v>
      </c>
      <c r="G51" s="21">
        <v>7.25</v>
      </c>
      <c r="H51" s="21">
        <v>4.6631578947368419</v>
      </c>
      <c r="I51" s="15">
        <v>1</v>
      </c>
      <c r="J51" s="16">
        <f>4750*H51</f>
        <v>22150</v>
      </c>
      <c r="K51" s="16">
        <f>J51*I51</f>
        <v>22150</v>
      </c>
      <c r="L51" s="17">
        <f t="shared" si="0"/>
        <v>-15050</v>
      </c>
      <c r="M51" s="2">
        <f t="shared" si="3"/>
        <v>4.6631578947368419</v>
      </c>
      <c r="N51" s="2">
        <f t="shared" si="5"/>
        <v>-1.1631578947368419</v>
      </c>
      <c r="O51" s="17">
        <v>22050</v>
      </c>
      <c r="P51" s="17">
        <f t="shared" si="4"/>
        <v>100</v>
      </c>
    </row>
    <row r="52" spans="1:16" s="1" customFormat="1" x14ac:dyDescent="0.3">
      <c r="A52" s="29" t="s">
        <v>42</v>
      </c>
      <c r="B52" s="22" t="s">
        <v>43</v>
      </c>
      <c r="C52" s="22" t="s">
        <v>44</v>
      </c>
      <c r="D52" s="15" t="s">
        <v>38</v>
      </c>
      <c r="E52" s="15">
        <v>22177</v>
      </c>
      <c r="F52" s="15">
        <v>2.94</v>
      </c>
      <c r="G52" s="15">
        <v>3.77</v>
      </c>
      <c r="H52" s="21">
        <v>3.168421052631579</v>
      </c>
      <c r="I52" s="15">
        <v>2</v>
      </c>
      <c r="J52" s="16">
        <f t="shared" ref="J52:J53" si="9">4750*H52</f>
        <v>15050</v>
      </c>
      <c r="K52" s="16">
        <f>J52*I52</f>
        <v>30100</v>
      </c>
      <c r="L52" s="17">
        <f t="shared" si="0"/>
        <v>-13150</v>
      </c>
      <c r="M52" s="2">
        <f t="shared" si="3"/>
        <v>3.168421052631579</v>
      </c>
      <c r="N52" s="2">
        <f t="shared" si="5"/>
        <v>-0.22842105263157908</v>
      </c>
      <c r="O52" s="17">
        <v>14910</v>
      </c>
      <c r="P52" s="17">
        <f t="shared" si="4"/>
        <v>140</v>
      </c>
    </row>
    <row r="53" spans="1:16" s="1" customFormat="1" ht="14.4" customHeight="1" x14ac:dyDescent="0.3">
      <c r="A53" s="29" t="s">
        <v>48</v>
      </c>
      <c r="B53" s="22" t="s">
        <v>49</v>
      </c>
      <c r="C53" s="22" t="s">
        <v>44</v>
      </c>
      <c r="D53" s="15" t="s">
        <v>38</v>
      </c>
      <c r="E53" s="15">
        <v>22177</v>
      </c>
      <c r="F53" s="15">
        <v>2.68</v>
      </c>
      <c r="G53" s="15">
        <v>3.48</v>
      </c>
      <c r="H53" s="21">
        <v>2.7684210526315791</v>
      </c>
      <c r="I53" s="15">
        <v>2</v>
      </c>
      <c r="J53" s="16">
        <f t="shared" si="9"/>
        <v>13150</v>
      </c>
      <c r="K53" s="16">
        <f>J53*I53</f>
        <v>26300</v>
      </c>
      <c r="L53" s="17">
        <f t="shared" si="0"/>
        <v>-28200</v>
      </c>
      <c r="M53" s="2">
        <f t="shared" si="3"/>
        <v>2.7684210526315791</v>
      </c>
      <c r="N53" s="2">
        <f t="shared" si="5"/>
        <v>-8.8421052631578956E-2</v>
      </c>
      <c r="O53" s="17">
        <v>13020</v>
      </c>
      <c r="P53" s="17">
        <f t="shared" si="4"/>
        <v>130</v>
      </c>
    </row>
    <row r="54" spans="1:16" s="1" customFormat="1" ht="14.4" customHeight="1" x14ac:dyDescent="0.3">
      <c r="A54" s="71" t="s">
        <v>35</v>
      </c>
      <c r="B54" s="71"/>
      <c r="C54" s="71"/>
      <c r="D54" s="71"/>
      <c r="E54" s="71"/>
      <c r="F54" s="71"/>
      <c r="G54" s="71"/>
      <c r="H54" s="24"/>
      <c r="I54" s="25">
        <f>SUM(I51:I53)</f>
        <v>5</v>
      </c>
      <c r="J54" s="26">
        <f>SUM(J51:J53)</f>
        <v>50350</v>
      </c>
      <c r="K54" s="26">
        <f>SUM(K51:K53)</f>
        <v>78550</v>
      </c>
      <c r="L54" s="17">
        <f t="shared" si="0"/>
        <v>0</v>
      </c>
      <c r="M54" s="2"/>
      <c r="N54" s="2"/>
      <c r="P54" s="17"/>
    </row>
    <row r="55" spans="1:16" s="1" customFormat="1" x14ac:dyDescent="0.3">
      <c r="A55" s="70" t="s">
        <v>61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17">
        <f t="shared" si="0"/>
        <v>0</v>
      </c>
      <c r="M55" s="2"/>
      <c r="N55" s="2"/>
      <c r="P55" s="17"/>
    </row>
    <row r="56" spans="1:16" s="1" customFormat="1" x14ac:dyDescent="0.3">
      <c r="A56" s="29" t="s">
        <v>53</v>
      </c>
      <c r="B56" s="22" t="s">
        <v>40</v>
      </c>
      <c r="C56" s="22" t="s">
        <v>40</v>
      </c>
      <c r="D56" s="15">
        <v>1235</v>
      </c>
      <c r="E56" s="15"/>
      <c r="F56" s="21">
        <v>3.5</v>
      </c>
      <c r="G56" s="21">
        <v>7.25</v>
      </c>
      <c r="H56" s="21">
        <v>4.6631578947368419</v>
      </c>
      <c r="I56" s="15">
        <v>1</v>
      </c>
      <c r="J56" s="16">
        <f t="shared" ref="J56:J58" si="10">4750*H56</f>
        <v>22150</v>
      </c>
      <c r="K56" s="16">
        <f>J56*I56</f>
        <v>22150</v>
      </c>
      <c r="L56" s="17">
        <f t="shared" si="0"/>
        <v>0</v>
      </c>
      <c r="M56" s="2">
        <f t="shared" si="3"/>
        <v>4.6631578947368419</v>
      </c>
      <c r="N56" s="2">
        <f t="shared" si="5"/>
        <v>-1.1631578947368419</v>
      </c>
      <c r="O56" s="17">
        <v>22050</v>
      </c>
      <c r="P56" s="17">
        <f t="shared" si="4"/>
        <v>100</v>
      </c>
    </row>
    <row r="57" spans="1:16" s="1" customFormat="1" x14ac:dyDescent="0.3">
      <c r="A57" s="29" t="s">
        <v>42</v>
      </c>
      <c r="B57" s="22" t="s">
        <v>43</v>
      </c>
      <c r="C57" s="22" t="s">
        <v>44</v>
      </c>
      <c r="D57" s="15" t="s">
        <v>38</v>
      </c>
      <c r="E57" s="15">
        <v>22177</v>
      </c>
      <c r="F57" s="21">
        <v>2.94</v>
      </c>
      <c r="G57" s="21">
        <v>3.77</v>
      </c>
      <c r="H57" s="21">
        <v>3.168421052631579</v>
      </c>
      <c r="I57" s="15">
        <v>1</v>
      </c>
      <c r="J57" s="16">
        <f t="shared" si="10"/>
        <v>15050</v>
      </c>
      <c r="K57" s="16">
        <f>J57*I57</f>
        <v>15050</v>
      </c>
      <c r="L57" s="17">
        <f t="shared" si="0"/>
        <v>-13150</v>
      </c>
      <c r="M57" s="2">
        <f t="shared" si="3"/>
        <v>3.168421052631579</v>
      </c>
      <c r="N57" s="2">
        <f t="shared" si="5"/>
        <v>-0.22842105263157908</v>
      </c>
      <c r="O57" s="17">
        <v>14910</v>
      </c>
      <c r="P57" s="17">
        <f t="shared" si="4"/>
        <v>140</v>
      </c>
    </row>
    <row r="58" spans="1:16" s="1" customFormat="1" x14ac:dyDescent="0.3">
      <c r="A58" s="29" t="s">
        <v>48</v>
      </c>
      <c r="B58" s="22" t="s">
        <v>49</v>
      </c>
      <c r="C58" s="22" t="s">
        <v>44</v>
      </c>
      <c r="D58" s="15" t="s">
        <v>38</v>
      </c>
      <c r="E58" s="15">
        <v>22177</v>
      </c>
      <c r="F58" s="15">
        <v>2.68</v>
      </c>
      <c r="G58" s="15">
        <v>3.48</v>
      </c>
      <c r="H58" s="21">
        <v>2.7684210526315791</v>
      </c>
      <c r="I58" s="15">
        <v>2</v>
      </c>
      <c r="J58" s="16">
        <f t="shared" si="10"/>
        <v>13150</v>
      </c>
      <c r="K58" s="16">
        <f>J58*I58</f>
        <v>26300</v>
      </c>
      <c r="L58" s="17">
        <f t="shared" si="0"/>
        <v>-27450</v>
      </c>
      <c r="M58" s="2">
        <f t="shared" si="3"/>
        <v>2.7684210526315791</v>
      </c>
      <c r="N58" s="2">
        <f t="shared" si="5"/>
        <v>-8.8421052631578956E-2</v>
      </c>
      <c r="O58" s="17">
        <v>13020</v>
      </c>
      <c r="P58" s="17">
        <f t="shared" si="4"/>
        <v>130</v>
      </c>
    </row>
    <row r="59" spans="1:16" s="1" customFormat="1" x14ac:dyDescent="0.3">
      <c r="A59" s="29" t="s">
        <v>55</v>
      </c>
      <c r="B59" s="22" t="s">
        <v>62</v>
      </c>
      <c r="C59" s="22" t="s">
        <v>62</v>
      </c>
      <c r="D59" s="15">
        <v>3439</v>
      </c>
      <c r="E59" s="15">
        <v>24771</v>
      </c>
      <c r="F59" s="15">
        <v>1.88</v>
      </c>
      <c r="G59" s="15">
        <v>2.33</v>
      </c>
      <c r="H59" s="31">
        <v>1.9263159999999999</v>
      </c>
      <c r="I59" s="15">
        <v>4</v>
      </c>
      <c r="J59" s="16">
        <v>9150</v>
      </c>
      <c r="K59" s="16">
        <f>J59*I59</f>
        <v>36600</v>
      </c>
      <c r="L59" s="17">
        <f t="shared" si="0"/>
        <v>-40600</v>
      </c>
      <c r="M59" s="2">
        <f t="shared" si="3"/>
        <v>1.9263157894736842</v>
      </c>
      <c r="N59" s="2">
        <f t="shared" si="5"/>
        <v>-4.631578947368431E-2</v>
      </c>
      <c r="O59" s="17">
        <v>9030</v>
      </c>
      <c r="P59" s="17">
        <f t="shared" si="4"/>
        <v>120</v>
      </c>
    </row>
    <row r="60" spans="1:16" s="11" customFormat="1" ht="15.6" customHeight="1" x14ac:dyDescent="0.3">
      <c r="A60" s="71" t="s">
        <v>35</v>
      </c>
      <c r="B60" s="71"/>
      <c r="C60" s="71"/>
      <c r="D60" s="71"/>
      <c r="E60" s="71"/>
      <c r="F60" s="71"/>
      <c r="G60" s="71"/>
      <c r="H60" s="24"/>
      <c r="I60" s="25">
        <f>SUM(I56:I59)</f>
        <v>8</v>
      </c>
      <c r="J60" s="26">
        <f>SUM(J56:J59)</f>
        <v>59500</v>
      </c>
      <c r="K60" s="26">
        <f>SUM(K56:K59)</f>
        <v>100100</v>
      </c>
      <c r="L60" s="17">
        <f t="shared" si="0"/>
        <v>0</v>
      </c>
      <c r="M60" s="2"/>
      <c r="N60" s="2"/>
      <c r="P60" s="17"/>
    </row>
    <row r="61" spans="1:16" s="11" customFormat="1" ht="15.6" customHeight="1" x14ac:dyDescent="0.3">
      <c r="A61" s="70" t="s">
        <v>63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17">
        <f t="shared" si="0"/>
        <v>0</v>
      </c>
      <c r="M61" s="2"/>
      <c r="N61" s="2"/>
      <c r="P61" s="17"/>
    </row>
    <row r="62" spans="1:16" s="11" customFormat="1" ht="15.6" customHeight="1" x14ac:dyDescent="0.3">
      <c r="A62" s="29" t="s">
        <v>53</v>
      </c>
      <c r="B62" s="28" t="s">
        <v>40</v>
      </c>
      <c r="C62" s="28" t="s">
        <v>40</v>
      </c>
      <c r="D62" s="29" t="s">
        <v>41</v>
      </c>
      <c r="E62" s="29"/>
      <c r="F62" s="21">
        <v>3.5</v>
      </c>
      <c r="G62" s="21">
        <v>7.25</v>
      </c>
      <c r="H62" s="21">
        <v>4.6631578947368419</v>
      </c>
      <c r="I62" s="15">
        <v>1</v>
      </c>
      <c r="J62" s="16">
        <f>4750*H62</f>
        <v>22150</v>
      </c>
      <c r="K62" s="16">
        <f>J62*I62</f>
        <v>22150</v>
      </c>
      <c r="L62" s="17">
        <f t="shared" si="0"/>
        <v>-15050</v>
      </c>
      <c r="M62" s="2">
        <f t="shared" si="3"/>
        <v>4.6631578947368419</v>
      </c>
      <c r="N62" s="2">
        <f t="shared" si="5"/>
        <v>-1.1631578947368419</v>
      </c>
      <c r="O62" s="17">
        <v>22050</v>
      </c>
      <c r="P62" s="17">
        <f t="shared" si="4"/>
        <v>100</v>
      </c>
    </row>
    <row r="63" spans="1:16" s="11" customFormat="1" ht="15.6" customHeight="1" x14ac:dyDescent="0.3">
      <c r="A63" s="29" t="s">
        <v>42</v>
      </c>
      <c r="B63" s="28" t="s">
        <v>43</v>
      </c>
      <c r="C63" s="28" t="s">
        <v>44</v>
      </c>
      <c r="D63" s="29" t="s">
        <v>38</v>
      </c>
      <c r="E63" s="29" t="s">
        <v>45</v>
      </c>
      <c r="F63" s="21">
        <v>2.94</v>
      </c>
      <c r="G63" s="21">
        <v>3.77</v>
      </c>
      <c r="H63" s="21">
        <v>3.168421052631579</v>
      </c>
      <c r="I63" s="15">
        <v>2</v>
      </c>
      <c r="J63" s="16">
        <f t="shared" ref="J63:J64" si="11">4750*H63</f>
        <v>15050</v>
      </c>
      <c r="K63" s="16">
        <f>J63*I63</f>
        <v>30100</v>
      </c>
      <c r="L63" s="17">
        <f t="shared" si="0"/>
        <v>0</v>
      </c>
      <c r="M63" s="2">
        <f t="shared" si="3"/>
        <v>3.168421052631579</v>
      </c>
      <c r="N63" s="2">
        <f t="shared" si="5"/>
        <v>-0.22842105263157908</v>
      </c>
      <c r="O63" s="17">
        <v>14910</v>
      </c>
      <c r="P63" s="17">
        <f t="shared" si="4"/>
        <v>140</v>
      </c>
    </row>
    <row r="64" spans="1:16" s="11" customFormat="1" ht="15.6" customHeight="1" x14ac:dyDescent="0.3">
      <c r="A64" s="29" t="s">
        <v>48</v>
      </c>
      <c r="B64" s="28" t="s">
        <v>49</v>
      </c>
      <c r="C64" s="28" t="s">
        <v>44</v>
      </c>
      <c r="D64" s="29" t="s">
        <v>38</v>
      </c>
      <c r="E64" s="29" t="s">
        <v>45</v>
      </c>
      <c r="F64" s="21">
        <v>2.68</v>
      </c>
      <c r="G64" s="21">
        <v>3.48</v>
      </c>
      <c r="H64" s="21">
        <v>2.7684210526315791</v>
      </c>
      <c r="I64" s="15">
        <v>1</v>
      </c>
      <c r="J64" s="16">
        <f t="shared" si="11"/>
        <v>13150</v>
      </c>
      <c r="K64" s="16">
        <f>J64*I64</f>
        <v>13150</v>
      </c>
      <c r="L64" s="17">
        <f t="shared" si="0"/>
        <v>-15050</v>
      </c>
      <c r="M64" s="2">
        <f t="shared" si="3"/>
        <v>2.7684210526315791</v>
      </c>
      <c r="N64" s="2">
        <f t="shared" si="5"/>
        <v>-8.8421052631578956E-2</v>
      </c>
      <c r="O64" s="17">
        <v>13020</v>
      </c>
      <c r="P64" s="17">
        <f t="shared" si="4"/>
        <v>130</v>
      </c>
    </row>
    <row r="65" spans="1:16" s="11" customFormat="1" ht="15.6" customHeight="1" x14ac:dyDescent="0.3">
      <c r="A65" s="75" t="s">
        <v>35</v>
      </c>
      <c r="B65" s="75"/>
      <c r="C65" s="75"/>
      <c r="D65" s="75"/>
      <c r="E65" s="75"/>
      <c r="F65" s="75"/>
      <c r="G65" s="75"/>
      <c r="H65" s="30"/>
      <c r="I65" s="25">
        <f>SUM(I62:I64)</f>
        <v>4</v>
      </c>
      <c r="J65" s="26">
        <f>SUM(J62:J64)</f>
        <v>50350</v>
      </c>
      <c r="K65" s="26">
        <f>SUM(K62:K64)</f>
        <v>65400</v>
      </c>
      <c r="L65" s="17">
        <f>J36-K36</f>
        <v>0</v>
      </c>
      <c r="M65" s="2"/>
      <c r="N65" s="2"/>
      <c r="P65" s="17"/>
    </row>
    <row r="66" spans="1:16" s="1" customFormat="1" x14ac:dyDescent="0.3">
      <c r="A66" s="70" t="s">
        <v>64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17">
        <f t="shared" si="0"/>
        <v>0</v>
      </c>
      <c r="M66" s="2"/>
      <c r="N66" s="2"/>
      <c r="P66" s="17"/>
    </row>
    <row r="67" spans="1:16" s="1" customFormat="1" x14ac:dyDescent="0.3">
      <c r="A67" s="15">
        <v>1</v>
      </c>
      <c r="B67" s="22" t="s">
        <v>40</v>
      </c>
      <c r="C67" s="22" t="s">
        <v>40</v>
      </c>
      <c r="D67" s="15">
        <v>1235</v>
      </c>
      <c r="E67" s="15"/>
      <c r="F67" s="21">
        <v>3.5</v>
      </c>
      <c r="G67" s="21">
        <v>7.25</v>
      </c>
      <c r="H67" s="21">
        <v>4.6631578947368419</v>
      </c>
      <c r="I67" s="15">
        <v>1</v>
      </c>
      <c r="J67" s="16">
        <f>4750*H67</f>
        <v>22150</v>
      </c>
      <c r="K67" s="16">
        <f>J67*I67</f>
        <v>22150</v>
      </c>
      <c r="L67" s="17">
        <f t="shared" si="0"/>
        <v>0</v>
      </c>
      <c r="M67" s="2">
        <f t="shared" si="3"/>
        <v>4.6631578947368419</v>
      </c>
      <c r="N67" s="2">
        <f t="shared" si="5"/>
        <v>-1.1631578947368419</v>
      </c>
      <c r="O67" s="17">
        <v>22050</v>
      </c>
      <c r="P67" s="17">
        <f t="shared" si="4"/>
        <v>100</v>
      </c>
    </row>
    <row r="68" spans="1:16" s="1" customFormat="1" x14ac:dyDescent="0.3">
      <c r="A68" s="15">
        <v>2</v>
      </c>
      <c r="B68" s="22" t="s">
        <v>65</v>
      </c>
      <c r="C68" s="22" t="s">
        <v>66</v>
      </c>
      <c r="D68" s="15" t="s">
        <v>67</v>
      </c>
      <c r="E68" s="15">
        <v>25351</v>
      </c>
      <c r="F68" s="15">
        <v>2.5299999999999998</v>
      </c>
      <c r="G68" s="15">
        <v>3.34</v>
      </c>
      <c r="H68" s="21">
        <v>2.810527</v>
      </c>
      <c r="I68" s="15">
        <v>1</v>
      </c>
      <c r="J68" s="16">
        <f t="shared" ref="J68" si="12">4750*H68</f>
        <v>13350.00325</v>
      </c>
      <c r="K68" s="16">
        <f>J68*I68</f>
        <v>13350.00325</v>
      </c>
      <c r="L68" s="17">
        <f t="shared" si="0"/>
        <v>0</v>
      </c>
      <c r="M68" s="2">
        <f t="shared" si="3"/>
        <v>2.810527</v>
      </c>
      <c r="N68" s="2">
        <f t="shared" si="5"/>
        <v>-0.28052700000000019</v>
      </c>
      <c r="O68" s="17">
        <v>13230</v>
      </c>
      <c r="P68" s="17">
        <f t="shared" si="4"/>
        <v>120.00324999999975</v>
      </c>
    </row>
    <row r="69" spans="1:16" s="11" customFormat="1" ht="16.95" customHeight="1" x14ac:dyDescent="0.3">
      <c r="A69" s="15">
        <v>3</v>
      </c>
      <c r="B69" s="22" t="s">
        <v>68</v>
      </c>
      <c r="C69" s="22" t="s">
        <v>66</v>
      </c>
      <c r="D69" s="15" t="s">
        <v>67</v>
      </c>
      <c r="E69" s="15">
        <v>25351</v>
      </c>
      <c r="F69" s="21">
        <v>2.41</v>
      </c>
      <c r="G69" s="21">
        <v>3.19</v>
      </c>
      <c r="H69" s="21">
        <v>2.4105270000000001</v>
      </c>
      <c r="I69" s="15">
        <v>1</v>
      </c>
      <c r="J69" s="16">
        <v>11450</v>
      </c>
      <c r="K69" s="16">
        <f>J69*I69</f>
        <v>11450</v>
      </c>
      <c r="L69" s="17">
        <f t="shared" si="0"/>
        <v>0</v>
      </c>
      <c r="M69" s="2">
        <f t="shared" si="3"/>
        <v>2.4105263157894736</v>
      </c>
      <c r="N69" s="2">
        <f t="shared" si="5"/>
        <v>-5.2631578947348601E-4</v>
      </c>
      <c r="O69" s="23">
        <v>11130</v>
      </c>
      <c r="P69" s="17">
        <f t="shared" si="4"/>
        <v>320</v>
      </c>
    </row>
    <row r="70" spans="1:16" s="1" customFormat="1" ht="14.4" customHeight="1" x14ac:dyDescent="0.3">
      <c r="A70" s="71" t="s">
        <v>35</v>
      </c>
      <c r="B70" s="71"/>
      <c r="C70" s="71"/>
      <c r="D70" s="71"/>
      <c r="E70" s="71"/>
      <c r="F70" s="71"/>
      <c r="G70" s="71"/>
      <c r="H70" s="24"/>
      <c r="I70" s="25">
        <f>SUM(I67:I69)</f>
        <v>3</v>
      </c>
      <c r="J70" s="26">
        <f>SUM(J67:J69)</f>
        <v>46950.003250000002</v>
      </c>
      <c r="K70" s="26">
        <f>SUM(K67:K69)</f>
        <v>46950.003250000002</v>
      </c>
      <c r="L70" s="17">
        <f t="shared" si="0"/>
        <v>0</v>
      </c>
      <c r="M70" s="2"/>
      <c r="N70" s="2"/>
      <c r="P70" s="17"/>
    </row>
    <row r="71" spans="1:16" s="1" customFormat="1" x14ac:dyDescent="0.3">
      <c r="A71" s="70" t="s">
        <v>69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17">
        <f t="shared" si="0"/>
        <v>0</v>
      </c>
      <c r="M71" s="2"/>
      <c r="N71" s="2"/>
      <c r="P71" s="17"/>
    </row>
    <row r="72" spans="1:16" s="1" customFormat="1" ht="27.6" x14ac:dyDescent="0.3">
      <c r="A72" s="29" t="s">
        <v>53</v>
      </c>
      <c r="B72" s="18" t="s">
        <v>57</v>
      </c>
      <c r="C72" s="22" t="s">
        <v>58</v>
      </c>
      <c r="D72" s="15" t="s">
        <v>59</v>
      </c>
      <c r="E72" s="15">
        <v>24030</v>
      </c>
      <c r="F72" s="21">
        <v>3</v>
      </c>
      <c r="G72" s="21">
        <v>5.5</v>
      </c>
      <c r="H72" s="21">
        <v>3.6105263157894738</v>
      </c>
      <c r="I72" s="15">
        <v>1</v>
      </c>
      <c r="J72" s="16">
        <f>4750*H72</f>
        <v>17150</v>
      </c>
      <c r="K72" s="16">
        <f>J72*I72</f>
        <v>17150</v>
      </c>
      <c r="L72" s="17">
        <f t="shared" si="0"/>
        <v>-13150</v>
      </c>
      <c r="M72" s="2">
        <f t="shared" si="3"/>
        <v>3.6105263157894738</v>
      </c>
      <c r="N72" s="2">
        <f t="shared" si="5"/>
        <v>-0.61052631578947381</v>
      </c>
      <c r="O72" s="17">
        <v>17010</v>
      </c>
      <c r="P72" s="17">
        <f t="shared" si="4"/>
        <v>140</v>
      </c>
    </row>
    <row r="73" spans="1:16" s="1" customFormat="1" x14ac:dyDescent="0.3">
      <c r="A73" s="29" t="s">
        <v>42</v>
      </c>
      <c r="B73" s="18" t="s">
        <v>70</v>
      </c>
      <c r="C73" s="22" t="s">
        <v>71</v>
      </c>
      <c r="D73" s="15" t="s">
        <v>72</v>
      </c>
      <c r="E73" s="15"/>
      <c r="F73" s="15">
        <v>2.5299999999999998</v>
      </c>
      <c r="G73" s="15">
        <v>3.34</v>
      </c>
      <c r="H73" s="21">
        <v>2.7684210526315791</v>
      </c>
      <c r="I73" s="15">
        <v>2</v>
      </c>
      <c r="J73" s="16">
        <f t="shared" ref="J73" si="13">4750*H73</f>
        <v>13150</v>
      </c>
      <c r="K73" s="16">
        <f>J73*I73</f>
        <v>26300</v>
      </c>
      <c r="L73" s="17">
        <f t="shared" si="0"/>
        <v>0</v>
      </c>
      <c r="M73" s="2">
        <f t="shared" si="3"/>
        <v>2.7684210526315791</v>
      </c>
      <c r="N73" s="2">
        <f t="shared" si="5"/>
        <v>-0.23842105263157931</v>
      </c>
      <c r="O73" s="17">
        <v>13020</v>
      </c>
      <c r="P73" s="17">
        <f t="shared" si="4"/>
        <v>130</v>
      </c>
    </row>
    <row r="74" spans="1:16" s="1" customFormat="1" ht="27.6" x14ac:dyDescent="0.3">
      <c r="A74" s="29" t="s">
        <v>48</v>
      </c>
      <c r="B74" s="22" t="s">
        <v>73</v>
      </c>
      <c r="C74" s="22" t="s">
        <v>74</v>
      </c>
      <c r="D74" s="15" t="s">
        <v>75</v>
      </c>
      <c r="E74" s="15"/>
      <c r="F74" s="15">
        <v>1.88</v>
      </c>
      <c r="G74" s="15">
        <v>2.33</v>
      </c>
      <c r="H74" s="31">
        <v>1.9263159999999999</v>
      </c>
      <c r="I74" s="15">
        <v>1</v>
      </c>
      <c r="J74" s="16">
        <v>9150</v>
      </c>
      <c r="K74" s="16">
        <f>J74*I74</f>
        <v>9150</v>
      </c>
      <c r="L74" s="17">
        <f>J75-K75</f>
        <v>-13150</v>
      </c>
      <c r="M74" s="2">
        <f t="shared" si="3"/>
        <v>1.9263157894736842</v>
      </c>
      <c r="N74" s="2">
        <f t="shared" si="5"/>
        <v>-4.631578947368431E-2</v>
      </c>
      <c r="O74" s="17">
        <v>9030</v>
      </c>
      <c r="P74" s="17">
        <f t="shared" si="4"/>
        <v>120</v>
      </c>
    </row>
    <row r="75" spans="1:16" s="1" customFormat="1" ht="14.4" customHeight="1" x14ac:dyDescent="0.3">
      <c r="A75" s="71" t="s">
        <v>35</v>
      </c>
      <c r="B75" s="71"/>
      <c r="C75" s="71"/>
      <c r="D75" s="71"/>
      <c r="E75" s="71"/>
      <c r="F75" s="71"/>
      <c r="G75" s="71"/>
      <c r="H75" s="24"/>
      <c r="I75" s="25">
        <f>SUM(I72:I74)</f>
        <v>4</v>
      </c>
      <c r="J75" s="26">
        <f>SUM(J72:J74)</f>
        <v>39450</v>
      </c>
      <c r="K75" s="26">
        <f>SUM(K72:K74)</f>
        <v>52600</v>
      </c>
      <c r="L75" s="17">
        <f t="shared" si="0"/>
        <v>0</v>
      </c>
      <c r="M75" s="2"/>
      <c r="N75" s="2"/>
      <c r="P75" s="17"/>
    </row>
    <row r="76" spans="1:16" s="1" customFormat="1" ht="14.4" customHeight="1" x14ac:dyDescent="0.3">
      <c r="A76" s="74" t="s">
        <v>76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17">
        <f t="shared" si="0"/>
        <v>0</v>
      </c>
      <c r="M76" s="2"/>
      <c r="N76" s="2"/>
      <c r="P76" s="17"/>
    </row>
    <row r="77" spans="1:16" s="1" customFormat="1" ht="14.25" customHeight="1" x14ac:dyDescent="0.3">
      <c r="A77" s="15">
        <v>1</v>
      </c>
      <c r="B77" s="18" t="s">
        <v>40</v>
      </c>
      <c r="C77" s="18" t="s">
        <v>40</v>
      </c>
      <c r="D77" s="15">
        <v>1235</v>
      </c>
      <c r="E77" s="15"/>
      <c r="F77" s="21">
        <v>3.5</v>
      </c>
      <c r="G77" s="21">
        <v>7.25</v>
      </c>
      <c r="H77" s="21">
        <v>4.6631578947368419</v>
      </c>
      <c r="I77" s="15">
        <v>1</v>
      </c>
      <c r="J77" s="16">
        <f>4750*H77</f>
        <v>22150</v>
      </c>
      <c r="K77" s="16">
        <f>J77*I77</f>
        <v>22150</v>
      </c>
      <c r="L77" s="17">
        <f t="shared" si="0"/>
        <v>0</v>
      </c>
      <c r="M77" s="2">
        <f t="shared" si="3"/>
        <v>4.6631578947368419</v>
      </c>
      <c r="N77" s="2">
        <f t="shared" si="5"/>
        <v>-1.1631578947368419</v>
      </c>
      <c r="O77" s="17">
        <v>22050</v>
      </c>
      <c r="P77" s="17">
        <f t="shared" si="4"/>
        <v>100</v>
      </c>
    </row>
    <row r="78" spans="1:16" s="1" customFormat="1" x14ac:dyDescent="0.3">
      <c r="A78" s="15">
        <v>2</v>
      </c>
      <c r="B78" s="18" t="s">
        <v>77</v>
      </c>
      <c r="C78" s="18" t="s">
        <v>78</v>
      </c>
      <c r="D78" s="15" t="s">
        <v>79</v>
      </c>
      <c r="E78" s="15">
        <v>20281</v>
      </c>
      <c r="F78" s="15">
        <v>2.5299999999999998</v>
      </c>
      <c r="G78" s="15">
        <v>3.34</v>
      </c>
      <c r="H78" s="21">
        <v>2.810527</v>
      </c>
      <c r="I78" s="15">
        <v>1</v>
      </c>
      <c r="J78" s="16">
        <f t="shared" ref="J78" si="14">4750*H78</f>
        <v>13350.00325</v>
      </c>
      <c r="K78" s="16">
        <f>J78*I78</f>
        <v>13350.00325</v>
      </c>
      <c r="L78" s="17">
        <f t="shared" si="0"/>
        <v>0</v>
      </c>
      <c r="M78" s="2">
        <f t="shared" si="3"/>
        <v>2.810527</v>
      </c>
      <c r="N78" s="2">
        <f t="shared" si="5"/>
        <v>-0.28052700000000019</v>
      </c>
      <c r="O78" s="17">
        <v>13230</v>
      </c>
      <c r="P78" s="17">
        <f t="shared" si="4"/>
        <v>120.00324999999975</v>
      </c>
    </row>
    <row r="79" spans="1:16" s="1" customFormat="1" ht="14.4" customHeight="1" x14ac:dyDescent="0.3">
      <c r="A79" s="29" t="s">
        <v>48</v>
      </c>
      <c r="B79" s="22" t="s">
        <v>80</v>
      </c>
      <c r="C79" s="22" t="s">
        <v>78</v>
      </c>
      <c r="D79" s="15">
        <v>3433</v>
      </c>
      <c r="E79" s="15">
        <v>20281</v>
      </c>
      <c r="F79" s="21">
        <v>2.41</v>
      </c>
      <c r="G79" s="21">
        <v>3.19</v>
      </c>
      <c r="H79" s="21">
        <v>2.4105270000000001</v>
      </c>
      <c r="I79" s="15">
        <v>1</v>
      </c>
      <c r="J79" s="16">
        <v>11450</v>
      </c>
      <c r="K79" s="16">
        <f>J79*I79</f>
        <v>11450</v>
      </c>
      <c r="L79" s="17">
        <f t="shared" si="0"/>
        <v>0</v>
      </c>
      <c r="M79" s="2">
        <f t="shared" si="3"/>
        <v>2.4105263157894736</v>
      </c>
      <c r="N79" s="2">
        <f t="shared" si="5"/>
        <v>-5.2631578947348601E-4</v>
      </c>
      <c r="O79" s="17">
        <v>11130</v>
      </c>
      <c r="P79" s="17">
        <f t="shared" si="4"/>
        <v>320</v>
      </c>
    </row>
    <row r="80" spans="1:16" s="1" customFormat="1" ht="14.4" customHeight="1" x14ac:dyDescent="0.3">
      <c r="A80" s="71" t="s">
        <v>35</v>
      </c>
      <c r="B80" s="71"/>
      <c r="C80" s="71"/>
      <c r="D80" s="71"/>
      <c r="E80" s="71"/>
      <c r="F80" s="71"/>
      <c r="G80" s="71"/>
      <c r="H80" s="24"/>
      <c r="I80" s="25">
        <f>SUM(I77:I79)</f>
        <v>3</v>
      </c>
      <c r="J80" s="26">
        <f>SUM(J77:J79)</f>
        <v>46950.003250000002</v>
      </c>
      <c r="K80" s="26">
        <f>SUM(K77:K79)</f>
        <v>46950.003250000002</v>
      </c>
      <c r="L80" s="17">
        <f t="shared" si="0"/>
        <v>0</v>
      </c>
      <c r="M80" s="2"/>
      <c r="N80" s="2"/>
      <c r="P80" s="17"/>
    </row>
    <row r="81" spans="1:16" s="1" customFormat="1" x14ac:dyDescent="0.3">
      <c r="A81" s="74" t="s">
        <v>81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17">
        <f t="shared" si="0"/>
        <v>0</v>
      </c>
      <c r="M81" s="2"/>
      <c r="N81" s="2"/>
      <c r="P81" s="17"/>
    </row>
    <row r="82" spans="1:16" s="1" customFormat="1" x14ac:dyDescent="0.3">
      <c r="A82" s="29" t="s">
        <v>53</v>
      </c>
      <c r="B82" s="32" t="s">
        <v>40</v>
      </c>
      <c r="C82" s="32" t="s">
        <v>82</v>
      </c>
      <c r="D82" s="29" t="s">
        <v>83</v>
      </c>
      <c r="E82" s="29" t="s">
        <v>84</v>
      </c>
      <c r="F82" s="21">
        <v>3.5</v>
      </c>
      <c r="G82" s="21">
        <v>7.25</v>
      </c>
      <c r="H82" s="21">
        <v>4.6631578947368419</v>
      </c>
      <c r="I82" s="33">
        <v>1</v>
      </c>
      <c r="J82" s="16">
        <f>4750*H82</f>
        <v>22150</v>
      </c>
      <c r="K82" s="16">
        <f>J82*I82</f>
        <v>22150</v>
      </c>
      <c r="L82" s="17">
        <f t="shared" si="0"/>
        <v>-11450</v>
      </c>
      <c r="M82" s="2">
        <f t="shared" si="3"/>
        <v>4.6631578947368419</v>
      </c>
      <c r="N82" s="2">
        <f t="shared" si="5"/>
        <v>-1.1631578947368419</v>
      </c>
      <c r="O82" s="17">
        <v>22050</v>
      </c>
      <c r="P82" s="17">
        <f t="shared" si="4"/>
        <v>100</v>
      </c>
    </row>
    <row r="83" spans="1:16" s="1" customFormat="1" x14ac:dyDescent="0.3">
      <c r="A83" s="29" t="s">
        <v>42</v>
      </c>
      <c r="B83" s="22" t="s">
        <v>85</v>
      </c>
      <c r="C83" s="22" t="s">
        <v>85</v>
      </c>
      <c r="D83" s="15">
        <v>2429</v>
      </c>
      <c r="E83" s="15">
        <v>25500</v>
      </c>
      <c r="F83" s="21">
        <v>2.41</v>
      </c>
      <c r="G83" s="21">
        <v>3.19</v>
      </c>
      <c r="H83" s="21">
        <v>2.4105263157894736</v>
      </c>
      <c r="I83" s="33">
        <v>2</v>
      </c>
      <c r="J83" s="16">
        <f>4750*H83</f>
        <v>11450</v>
      </c>
      <c r="K83" s="16">
        <f>J83*I83</f>
        <v>22900</v>
      </c>
      <c r="L83" s="17">
        <f t="shared" si="0"/>
        <v>-11450</v>
      </c>
      <c r="M83" s="2">
        <f t="shared" si="3"/>
        <v>2.4105263157894736</v>
      </c>
      <c r="N83" s="2">
        <f t="shared" si="5"/>
        <v>-5.2631578947348601E-4</v>
      </c>
      <c r="O83" s="17">
        <v>11130</v>
      </c>
      <c r="P83" s="17">
        <f t="shared" si="4"/>
        <v>320</v>
      </c>
    </row>
    <row r="84" spans="1:16" s="1" customFormat="1" ht="14.4" customHeight="1" x14ac:dyDescent="0.3">
      <c r="A84" s="71" t="s">
        <v>35</v>
      </c>
      <c r="B84" s="71"/>
      <c r="C84" s="71"/>
      <c r="D84" s="71"/>
      <c r="E84" s="71"/>
      <c r="F84" s="71"/>
      <c r="G84" s="71"/>
      <c r="H84" s="24"/>
      <c r="I84" s="34">
        <f>SUM(I82:I83)</f>
        <v>3</v>
      </c>
      <c r="J84" s="26">
        <f>SUM(J82:J83)</f>
        <v>33600</v>
      </c>
      <c r="K84" s="26">
        <f>SUM(K82:K83)</f>
        <v>45050</v>
      </c>
      <c r="L84" s="17">
        <f t="shared" si="0"/>
        <v>0</v>
      </c>
      <c r="M84" s="2"/>
      <c r="N84" s="2"/>
      <c r="P84" s="17"/>
    </row>
    <row r="85" spans="1:16" s="1" customFormat="1" x14ac:dyDescent="0.3">
      <c r="A85" s="70" t="s">
        <v>86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17">
        <f t="shared" si="0"/>
        <v>0</v>
      </c>
      <c r="M85" s="2"/>
      <c r="N85" s="2"/>
      <c r="P85" s="17"/>
    </row>
    <row r="86" spans="1:16" s="1" customFormat="1" x14ac:dyDescent="0.3">
      <c r="A86" s="29" t="s">
        <v>53</v>
      </c>
      <c r="B86" s="22" t="s">
        <v>40</v>
      </c>
      <c r="C86" s="22" t="s">
        <v>87</v>
      </c>
      <c r="D86" s="15">
        <v>1232</v>
      </c>
      <c r="E86" s="15">
        <v>23805</v>
      </c>
      <c r="F86" s="21">
        <v>3.5</v>
      </c>
      <c r="G86" s="21">
        <v>7.25</v>
      </c>
      <c r="H86" s="21">
        <v>4.6631578947368419</v>
      </c>
      <c r="I86" s="15">
        <v>1</v>
      </c>
      <c r="J86" s="16">
        <f>4750*H86</f>
        <v>22150</v>
      </c>
      <c r="K86" s="16">
        <f>J86*I86</f>
        <v>22150</v>
      </c>
      <c r="L86" s="17">
        <f t="shared" si="0"/>
        <v>0</v>
      </c>
      <c r="M86" s="2">
        <f t="shared" si="3"/>
        <v>4.6631578947368419</v>
      </c>
      <c r="N86" s="2">
        <f t="shared" si="5"/>
        <v>-1.1631578947368419</v>
      </c>
      <c r="O86" s="17">
        <v>22050</v>
      </c>
      <c r="P86" s="17">
        <f t="shared" si="4"/>
        <v>100</v>
      </c>
    </row>
    <row r="87" spans="1:16" s="1" customFormat="1" x14ac:dyDescent="0.3">
      <c r="A87" s="29" t="s">
        <v>42</v>
      </c>
      <c r="B87" s="22" t="s">
        <v>88</v>
      </c>
      <c r="C87" s="22" t="s">
        <v>88</v>
      </c>
      <c r="D87" s="15">
        <v>3423</v>
      </c>
      <c r="E87" s="15">
        <v>22601</v>
      </c>
      <c r="F87" s="15">
        <v>1.88</v>
      </c>
      <c r="G87" s="21">
        <v>2.33</v>
      </c>
      <c r="H87" s="31">
        <v>1.9263159999999999</v>
      </c>
      <c r="I87" s="15">
        <v>1</v>
      </c>
      <c r="J87" s="16">
        <v>9150</v>
      </c>
      <c r="K87" s="16">
        <f>J87*I87</f>
        <v>9150</v>
      </c>
      <c r="L87" s="17">
        <f t="shared" si="0"/>
        <v>0</v>
      </c>
      <c r="M87" s="2">
        <f t="shared" si="3"/>
        <v>1.9263157894736842</v>
      </c>
      <c r="N87" s="2">
        <f t="shared" si="5"/>
        <v>-4.631578947368431E-2</v>
      </c>
      <c r="O87" s="17">
        <v>9030</v>
      </c>
      <c r="P87" s="17">
        <f t="shared" si="4"/>
        <v>120</v>
      </c>
    </row>
    <row r="88" spans="1:16" s="1" customFormat="1" ht="15" customHeight="1" x14ac:dyDescent="0.3">
      <c r="A88" s="71" t="s">
        <v>35</v>
      </c>
      <c r="B88" s="71"/>
      <c r="C88" s="71"/>
      <c r="D88" s="71"/>
      <c r="E88" s="71"/>
      <c r="F88" s="71"/>
      <c r="G88" s="71"/>
      <c r="H88" s="24"/>
      <c r="I88" s="25">
        <f>SUM(I86:I87)</f>
        <v>2</v>
      </c>
      <c r="J88" s="26">
        <f>SUM(J86:J87)</f>
        <v>31300</v>
      </c>
      <c r="K88" s="26">
        <f>SUM(K86:K87)</f>
        <v>31300</v>
      </c>
      <c r="L88" s="17">
        <f t="shared" ref="L88:L95" si="15">J89-K89</f>
        <v>0</v>
      </c>
      <c r="M88" s="2"/>
      <c r="N88" s="2"/>
      <c r="P88" s="17"/>
    </row>
    <row r="89" spans="1:16" s="11" customFormat="1" ht="15.6" customHeight="1" x14ac:dyDescent="0.3">
      <c r="A89" s="70" t="s">
        <v>89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17">
        <f t="shared" si="15"/>
        <v>0</v>
      </c>
      <c r="M89" s="2"/>
      <c r="N89" s="2"/>
      <c r="P89" s="17"/>
    </row>
    <row r="90" spans="1:16" s="1" customFormat="1" x14ac:dyDescent="0.3">
      <c r="A90" s="29" t="s">
        <v>53</v>
      </c>
      <c r="B90" s="22" t="s">
        <v>40</v>
      </c>
      <c r="C90" s="22" t="s">
        <v>40</v>
      </c>
      <c r="D90" s="15">
        <v>1235</v>
      </c>
      <c r="E90" s="15"/>
      <c r="F90" s="21">
        <v>3.5</v>
      </c>
      <c r="G90" s="21">
        <v>7.25</v>
      </c>
      <c r="H90" s="21">
        <v>4.6631578947368419</v>
      </c>
      <c r="I90" s="15">
        <v>1</v>
      </c>
      <c r="J90" s="16">
        <f>4750*H90</f>
        <v>22150</v>
      </c>
      <c r="K90" s="16">
        <f t="shared" ref="K90:K94" si="16">J90*I90</f>
        <v>22150</v>
      </c>
      <c r="L90" s="17">
        <f t="shared" si="15"/>
        <v>0</v>
      </c>
      <c r="M90" s="2">
        <f>J90/4750</f>
        <v>4.6631578947368419</v>
      </c>
      <c r="N90" s="2">
        <f t="shared" ref="N90:N94" si="17">F90-M90</f>
        <v>-1.1631578947368419</v>
      </c>
      <c r="O90" s="17">
        <v>22050</v>
      </c>
      <c r="P90" s="17">
        <f t="shared" ref="P90:P94" si="18">J90-O90</f>
        <v>100</v>
      </c>
    </row>
    <row r="91" spans="1:16" s="11" customFormat="1" ht="16.2" customHeight="1" x14ac:dyDescent="0.3">
      <c r="A91" s="29" t="s">
        <v>42</v>
      </c>
      <c r="B91" s="22" t="s">
        <v>90</v>
      </c>
      <c r="C91" s="22" t="s">
        <v>90</v>
      </c>
      <c r="D91" s="15" t="s">
        <v>38</v>
      </c>
      <c r="E91" s="15"/>
      <c r="F91" s="15">
        <v>2.14</v>
      </c>
      <c r="G91" s="15">
        <v>3.19</v>
      </c>
      <c r="H91" s="21">
        <v>2.36842</v>
      </c>
      <c r="I91" s="15">
        <v>1</v>
      </c>
      <c r="J91" s="16">
        <f t="shared" ref="J91:J94" si="19">4750*H91</f>
        <v>11249.994999999999</v>
      </c>
      <c r="K91" s="16">
        <f t="shared" si="16"/>
        <v>11249.994999999999</v>
      </c>
      <c r="L91" s="17">
        <f t="shared" si="15"/>
        <v>0</v>
      </c>
      <c r="M91" s="2">
        <f t="shared" ref="M91:M94" si="20">J91/4750</f>
        <v>2.36842</v>
      </c>
      <c r="N91" s="2">
        <f t="shared" si="17"/>
        <v>-0.22841999999999985</v>
      </c>
      <c r="O91" s="23">
        <v>11130</v>
      </c>
      <c r="P91" s="17">
        <f t="shared" si="18"/>
        <v>119.99499999999898</v>
      </c>
    </row>
    <row r="92" spans="1:16" s="11" customFormat="1" ht="16.2" customHeight="1" x14ac:dyDescent="0.3">
      <c r="A92" s="29" t="s">
        <v>48</v>
      </c>
      <c r="B92" s="22" t="s">
        <v>91</v>
      </c>
      <c r="C92" s="22" t="s">
        <v>91</v>
      </c>
      <c r="D92" s="15" t="s">
        <v>92</v>
      </c>
      <c r="E92" s="15">
        <v>21792</v>
      </c>
      <c r="F92" s="15">
        <v>1.88</v>
      </c>
      <c r="G92" s="21">
        <v>2.33</v>
      </c>
      <c r="H92" s="21">
        <v>2.0105270000000002</v>
      </c>
      <c r="I92" s="15">
        <v>1</v>
      </c>
      <c r="J92" s="16">
        <f t="shared" si="19"/>
        <v>9550.0032500000016</v>
      </c>
      <c r="K92" s="16">
        <f t="shared" si="16"/>
        <v>9550.0032500000016</v>
      </c>
      <c r="L92" s="17">
        <f t="shared" si="15"/>
        <v>0</v>
      </c>
      <c r="M92" s="2">
        <f t="shared" si="20"/>
        <v>2.0105270000000002</v>
      </c>
      <c r="N92" s="2">
        <f t="shared" si="17"/>
        <v>-0.13052700000000028</v>
      </c>
      <c r="O92" s="23">
        <v>9450</v>
      </c>
      <c r="P92" s="17">
        <f t="shared" si="18"/>
        <v>100.00325000000157</v>
      </c>
    </row>
    <row r="93" spans="1:16" s="1" customFormat="1" ht="14.4" customHeight="1" x14ac:dyDescent="0.3">
      <c r="A93" s="29" t="s">
        <v>55</v>
      </c>
      <c r="B93" s="35" t="s">
        <v>93</v>
      </c>
      <c r="C93" s="22" t="s">
        <v>94</v>
      </c>
      <c r="D93" s="15" t="s">
        <v>32</v>
      </c>
      <c r="E93" s="15">
        <v>21299</v>
      </c>
      <c r="F93" s="15">
        <v>1.89</v>
      </c>
      <c r="G93" s="21">
        <v>2.38</v>
      </c>
      <c r="H93" s="31">
        <v>1.9263159999999999</v>
      </c>
      <c r="I93" s="15">
        <v>1</v>
      </c>
      <c r="J93" s="16">
        <v>9150</v>
      </c>
      <c r="K93" s="16">
        <f t="shared" si="16"/>
        <v>9150</v>
      </c>
      <c r="L93" s="17">
        <f t="shared" si="15"/>
        <v>0</v>
      </c>
      <c r="M93" s="2">
        <f t="shared" si="20"/>
        <v>1.9263157894736842</v>
      </c>
      <c r="N93" s="2">
        <f t="shared" si="17"/>
        <v>-3.6315789473684301E-2</v>
      </c>
      <c r="O93" s="17">
        <v>9030</v>
      </c>
      <c r="P93" s="17">
        <f t="shared" si="18"/>
        <v>120</v>
      </c>
    </row>
    <row r="94" spans="1:16" s="1" customFormat="1" ht="15" customHeight="1" x14ac:dyDescent="0.3">
      <c r="A94" s="29" t="s">
        <v>95</v>
      </c>
      <c r="B94" s="22" t="s">
        <v>96</v>
      </c>
      <c r="C94" s="22" t="s">
        <v>96</v>
      </c>
      <c r="D94" s="15">
        <v>9132</v>
      </c>
      <c r="E94" s="15">
        <v>19260</v>
      </c>
      <c r="F94" s="21">
        <v>1</v>
      </c>
      <c r="G94" s="21">
        <v>1</v>
      </c>
      <c r="H94" s="21">
        <v>1</v>
      </c>
      <c r="I94" s="15">
        <v>1</v>
      </c>
      <c r="J94" s="16">
        <f t="shared" si="19"/>
        <v>4750</v>
      </c>
      <c r="K94" s="16">
        <f t="shared" si="16"/>
        <v>4750</v>
      </c>
      <c r="L94" s="17">
        <f t="shared" si="15"/>
        <v>0</v>
      </c>
      <c r="M94" s="2">
        <f t="shared" si="20"/>
        <v>1</v>
      </c>
      <c r="N94" s="2">
        <f t="shared" si="17"/>
        <v>0</v>
      </c>
      <c r="O94" s="17">
        <v>4200</v>
      </c>
      <c r="P94" s="17">
        <f t="shared" si="18"/>
        <v>550</v>
      </c>
    </row>
    <row r="95" spans="1:16" s="1" customFormat="1" x14ac:dyDescent="0.3">
      <c r="A95" s="71" t="s">
        <v>35</v>
      </c>
      <c r="B95" s="71"/>
      <c r="C95" s="71"/>
      <c r="D95" s="71"/>
      <c r="E95" s="71"/>
      <c r="F95" s="71"/>
      <c r="G95" s="71"/>
      <c r="H95" s="24"/>
      <c r="I95" s="25">
        <f>SUM(I90:I94)</f>
        <v>5</v>
      </c>
      <c r="J95" s="26">
        <f>SUM(J90:J94)</f>
        <v>56849.998249999997</v>
      </c>
      <c r="K95" s="26">
        <f>SUM(K90:K94)</f>
        <v>56849.998249999997</v>
      </c>
      <c r="L95" s="17">
        <f t="shared" si="15"/>
        <v>-136619.99999999988</v>
      </c>
      <c r="M95" s="2"/>
      <c r="N95" s="2"/>
    </row>
    <row r="96" spans="1:16" s="1" customFormat="1" ht="14.4" customHeight="1" x14ac:dyDescent="0.3">
      <c r="A96" s="71" t="s">
        <v>97</v>
      </c>
      <c r="B96" s="71"/>
      <c r="C96" s="71"/>
      <c r="D96" s="71"/>
      <c r="E96" s="71"/>
      <c r="F96" s="71"/>
      <c r="G96" s="71"/>
      <c r="H96" s="24"/>
      <c r="I96" s="36">
        <f>I32+I35+I45+I49+I54+I60+I65+I40+I70+I75+I80+I84+I88+I95</f>
        <v>55</v>
      </c>
      <c r="J96" s="26">
        <f>J32+J35+J45+J49+J54+J60+J65+J40+J70+J75+J80+J84+J88+J95</f>
        <v>679610.00474999996</v>
      </c>
      <c r="K96" s="26">
        <f>K32+K35+K45+K49+K54+K60+K65+K40+K70+K75+K80+K84+K88+K95</f>
        <v>816230.00474999985</v>
      </c>
      <c r="M96" s="2"/>
      <c r="N96" s="2"/>
    </row>
    <row r="97" spans="1:40" s="1" customFormat="1" x14ac:dyDescent="0.3">
      <c r="A97" s="37"/>
      <c r="B97" s="38"/>
      <c r="C97" s="38"/>
      <c r="D97" s="37"/>
      <c r="E97" s="37"/>
      <c r="F97" s="37"/>
      <c r="G97" s="37"/>
      <c r="H97" s="37"/>
      <c r="I97" s="39"/>
      <c r="J97" s="40"/>
      <c r="K97" s="40"/>
      <c r="M97" s="2"/>
    </row>
    <row r="98" spans="1:40" s="1" customFormat="1" ht="21.75" customHeight="1" x14ac:dyDescent="0.3">
      <c r="A98" s="72"/>
      <c r="B98" s="72"/>
      <c r="C98" s="38"/>
      <c r="D98" s="37"/>
      <c r="E98" s="37"/>
      <c r="F98" s="37"/>
      <c r="G98" s="37"/>
      <c r="H98" s="37"/>
      <c r="I98" s="39"/>
      <c r="J98" s="40"/>
      <c r="K98" s="40"/>
      <c r="M98" s="2"/>
    </row>
    <row r="99" spans="1:40" s="1" customFormat="1" ht="15.6" customHeight="1" x14ac:dyDescent="0.3">
      <c r="A99" s="73" t="s">
        <v>19</v>
      </c>
      <c r="B99" s="73"/>
      <c r="C99" s="38"/>
      <c r="D99" s="37"/>
      <c r="E99" s="37"/>
      <c r="F99" s="37"/>
      <c r="G99" s="37"/>
      <c r="H99" s="37"/>
      <c r="I99" s="39"/>
      <c r="J99" s="67" t="s">
        <v>98</v>
      </c>
      <c r="K99" s="67"/>
      <c r="M99" s="2"/>
    </row>
    <row r="100" spans="1:40" s="1" customFormat="1" ht="23.25" customHeight="1" x14ac:dyDescent="0.3">
      <c r="A100" s="41"/>
      <c r="B100" s="41"/>
      <c r="C100" s="42"/>
      <c r="D100" s="64"/>
      <c r="E100" s="64"/>
      <c r="F100" s="64"/>
      <c r="G100" s="64"/>
      <c r="H100" s="64"/>
      <c r="I100" s="64"/>
      <c r="J100" s="65"/>
      <c r="K100" s="65"/>
      <c r="M100" s="2"/>
    </row>
    <row r="101" spans="1:40" s="1" customFormat="1" x14ac:dyDescent="0.3">
      <c r="A101" s="66" t="s">
        <v>27</v>
      </c>
      <c r="B101" s="66"/>
      <c r="C101" s="43"/>
      <c r="D101" s="42"/>
      <c r="E101" s="42"/>
      <c r="F101" s="42"/>
      <c r="G101" s="42"/>
      <c r="H101" s="42"/>
      <c r="I101" s="43"/>
      <c r="J101" s="67" t="s">
        <v>99</v>
      </c>
      <c r="K101" s="67"/>
      <c r="M101" s="2"/>
    </row>
    <row r="102" spans="1:40" s="1" customFormat="1" ht="18" x14ac:dyDescent="0.35">
      <c r="A102" s="42"/>
      <c r="B102" s="43"/>
      <c r="C102" s="43"/>
      <c r="D102" s="42"/>
      <c r="E102" s="42"/>
      <c r="F102" s="42"/>
      <c r="G102" s="42"/>
      <c r="H102" s="42"/>
      <c r="I102" s="43"/>
      <c r="J102" s="44"/>
      <c r="K102" s="44"/>
      <c r="M102" s="2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s="1" customFormat="1" ht="18" x14ac:dyDescent="0.35">
      <c r="A103" s="68"/>
      <c r="B103" s="68"/>
      <c r="C103" s="46"/>
      <c r="D103" s="47"/>
      <c r="E103" s="47"/>
      <c r="F103" s="47"/>
      <c r="G103" s="47"/>
      <c r="H103" s="47"/>
      <c r="I103" s="46"/>
      <c r="J103" s="48"/>
      <c r="K103" s="48"/>
      <c r="M103" s="2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s="1" customFormat="1" ht="18" x14ac:dyDescent="0.35">
      <c r="A104" s="69" t="s">
        <v>100</v>
      </c>
      <c r="B104" s="69"/>
      <c r="C104" s="47"/>
      <c r="D104" s="49"/>
      <c r="E104" s="49"/>
      <c r="F104" s="49"/>
      <c r="G104" s="49"/>
      <c r="H104" s="49"/>
      <c r="I104" s="46"/>
      <c r="J104" s="48"/>
      <c r="K104" s="48"/>
      <c r="M104" s="2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s="1" customFormat="1" ht="18" x14ac:dyDescent="0.35">
      <c r="A105" s="47"/>
      <c r="B105" s="46"/>
      <c r="C105" s="46"/>
      <c r="D105" s="47"/>
      <c r="E105" s="47"/>
      <c r="F105" s="47"/>
      <c r="G105" s="47"/>
      <c r="H105" s="47"/>
      <c r="I105" s="46"/>
      <c r="J105" s="48"/>
      <c r="K105" s="48"/>
      <c r="M105" s="2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s="1" customFormat="1" ht="18" x14ac:dyDescent="0.35">
      <c r="A106" s="47"/>
      <c r="B106" s="46"/>
      <c r="C106" s="46"/>
      <c r="D106" s="47"/>
      <c r="E106" s="47"/>
      <c r="F106" s="47"/>
      <c r="G106" s="47"/>
      <c r="H106" s="47"/>
      <c r="I106" s="46"/>
      <c r="J106" s="48"/>
      <c r="K106" s="48"/>
      <c r="M106" s="2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s="1" customFormat="1" ht="18" x14ac:dyDescent="0.35">
      <c r="A107" s="47"/>
      <c r="B107" s="46"/>
      <c r="C107" s="46"/>
      <c r="D107" s="47"/>
      <c r="E107" s="47"/>
      <c r="F107" s="47"/>
      <c r="G107" s="47"/>
      <c r="H107" s="47"/>
      <c r="I107" s="46"/>
      <c r="J107" s="48"/>
      <c r="K107" s="48"/>
      <c r="M107" s="50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s="1" customFormat="1" ht="18" x14ac:dyDescent="0.35">
      <c r="A108" s="47"/>
      <c r="B108" s="46"/>
      <c r="C108" s="46"/>
      <c r="D108" s="47"/>
      <c r="E108" s="47"/>
      <c r="F108" s="47"/>
      <c r="G108" s="47"/>
      <c r="H108" s="47"/>
      <c r="I108" s="46"/>
      <c r="J108" s="48"/>
      <c r="K108" s="48"/>
      <c r="M108" s="50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s="1" customFormat="1" ht="18" x14ac:dyDescent="0.35">
      <c r="A109" s="47"/>
      <c r="B109" s="46"/>
      <c r="C109" s="46"/>
      <c r="D109" s="47"/>
      <c r="E109" s="47"/>
      <c r="F109" s="47"/>
      <c r="G109" s="47"/>
      <c r="H109" s="47"/>
      <c r="I109" s="46"/>
      <c r="J109" s="48"/>
      <c r="K109" s="48"/>
      <c r="M109" s="50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s="1" customFormat="1" ht="18" x14ac:dyDescent="0.35">
      <c r="A110" s="47"/>
      <c r="B110" s="46"/>
      <c r="C110" s="46"/>
      <c r="D110" s="47"/>
      <c r="E110" s="47"/>
      <c r="F110" s="47"/>
      <c r="G110" s="47"/>
      <c r="H110" s="47"/>
      <c r="I110" s="46"/>
      <c r="J110" s="48"/>
      <c r="K110" s="48"/>
      <c r="M110" s="50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s="1" customFormat="1" ht="18" x14ac:dyDescent="0.35">
      <c r="A111" s="47"/>
      <c r="B111" s="46"/>
      <c r="C111" s="46"/>
      <c r="D111" s="47"/>
      <c r="E111" s="47"/>
      <c r="F111" s="47"/>
      <c r="G111" s="47"/>
      <c r="H111" s="47"/>
      <c r="I111" s="46"/>
      <c r="J111" s="48"/>
      <c r="K111" s="48"/>
      <c r="M111" s="50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s="1" customFormat="1" ht="18" x14ac:dyDescent="0.35">
      <c r="A112" s="47"/>
      <c r="B112" s="46"/>
      <c r="C112" s="46"/>
      <c r="D112" s="47"/>
      <c r="E112" s="47"/>
      <c r="F112" s="47"/>
      <c r="G112" s="47"/>
      <c r="H112" s="47"/>
      <c r="I112" s="46"/>
      <c r="J112" s="48"/>
      <c r="K112" s="48"/>
      <c r="M112" s="50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s="1" customFormat="1" ht="18" x14ac:dyDescent="0.35">
      <c r="A113" s="47"/>
      <c r="B113" s="46"/>
      <c r="C113" s="46"/>
      <c r="D113" s="47"/>
      <c r="E113" s="47"/>
      <c r="F113" s="47"/>
      <c r="G113" s="47"/>
      <c r="H113" s="47"/>
      <c r="I113" s="46"/>
      <c r="J113" s="48"/>
      <c r="K113" s="48"/>
      <c r="M113" s="50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s="1" customFormat="1" ht="18" x14ac:dyDescent="0.35">
      <c r="A114" s="47"/>
      <c r="B114" s="46"/>
      <c r="C114" s="46"/>
      <c r="D114" s="47"/>
      <c r="E114" s="47"/>
      <c r="F114" s="47"/>
      <c r="G114" s="47"/>
      <c r="H114" s="47"/>
      <c r="I114" s="46"/>
      <c r="J114" s="48"/>
      <c r="K114" s="48"/>
      <c r="M114" s="50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s="1" customFormat="1" ht="18" x14ac:dyDescent="0.35">
      <c r="A115" s="47"/>
      <c r="B115" s="46"/>
      <c r="C115" s="46"/>
      <c r="D115" s="47"/>
      <c r="E115" s="47"/>
      <c r="F115" s="47"/>
      <c r="G115" s="47"/>
      <c r="H115" s="47"/>
      <c r="I115" s="46"/>
      <c r="J115" s="48"/>
      <c r="K115" s="48"/>
      <c r="M115" s="50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s="1" customFormat="1" ht="18" x14ac:dyDescent="0.35">
      <c r="A116" s="47"/>
      <c r="B116" s="46"/>
      <c r="C116" s="46"/>
      <c r="D116" s="47"/>
      <c r="E116" s="47"/>
      <c r="F116" s="47"/>
      <c r="G116" s="47"/>
      <c r="H116" s="47"/>
      <c r="I116" s="46"/>
      <c r="J116" s="48"/>
      <c r="K116" s="48"/>
      <c r="M116" s="50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s="1" customFormat="1" ht="18" x14ac:dyDescent="0.35">
      <c r="A117" s="47"/>
      <c r="B117" s="46"/>
      <c r="C117" s="46"/>
      <c r="D117" s="47"/>
      <c r="E117" s="47"/>
      <c r="F117" s="47"/>
      <c r="G117" s="47"/>
      <c r="H117" s="47"/>
      <c r="I117" s="46"/>
      <c r="J117" s="48"/>
      <c r="K117" s="48"/>
      <c r="M117" s="50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s="1" customFormat="1" ht="18" x14ac:dyDescent="0.35">
      <c r="A118" s="47"/>
      <c r="B118" s="46"/>
      <c r="C118" s="46"/>
      <c r="D118" s="47"/>
      <c r="E118" s="47"/>
      <c r="F118" s="47"/>
      <c r="G118" s="47"/>
      <c r="H118" s="47"/>
      <c r="I118" s="46"/>
      <c r="J118" s="48"/>
      <c r="K118" s="48"/>
      <c r="M118" s="50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s="1" customFormat="1" ht="18" x14ac:dyDescent="0.35">
      <c r="A119" s="47"/>
      <c r="B119" s="46"/>
      <c r="C119" s="46"/>
      <c r="D119" s="47"/>
      <c r="E119" s="47"/>
      <c r="F119" s="47"/>
      <c r="G119" s="47"/>
      <c r="H119" s="47"/>
      <c r="I119" s="46"/>
      <c r="J119" s="48"/>
      <c r="K119" s="48"/>
      <c r="M119" s="50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8" x14ac:dyDescent="0.35">
      <c r="A120" s="47"/>
      <c r="B120" s="46"/>
      <c r="C120" s="46"/>
      <c r="D120" s="47"/>
      <c r="E120" s="47"/>
      <c r="L120" s="1"/>
      <c r="M120" s="50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8" x14ac:dyDescent="0.35">
      <c r="A121" s="47"/>
      <c r="B121" s="46"/>
      <c r="C121" s="46"/>
      <c r="D121" s="47"/>
      <c r="E121" s="47"/>
      <c r="L121" s="1"/>
      <c r="M121" s="50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8" x14ac:dyDescent="0.35">
      <c r="A122" s="47"/>
      <c r="B122" s="46"/>
      <c r="C122" s="46"/>
      <c r="D122" s="47"/>
      <c r="E122" s="47"/>
      <c r="L122" s="1"/>
      <c r="M122" s="50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8" x14ac:dyDescent="0.35">
      <c r="A123" s="47"/>
      <c r="B123" s="46"/>
      <c r="C123" s="46"/>
      <c r="D123" s="47"/>
      <c r="E123" s="47"/>
      <c r="L123" s="1"/>
      <c r="M123" s="50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8" x14ac:dyDescent="0.35">
      <c r="A124" s="47"/>
      <c r="B124" s="46"/>
      <c r="C124" s="46"/>
      <c r="D124" s="47"/>
      <c r="E124" s="47"/>
      <c r="L124" s="1"/>
      <c r="M124" s="50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8" x14ac:dyDescent="0.35">
      <c r="A125" s="47"/>
      <c r="B125" s="46"/>
      <c r="C125" s="46"/>
      <c r="D125" s="47"/>
      <c r="E125" s="47"/>
      <c r="L125" s="1"/>
      <c r="M125" s="5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8" x14ac:dyDescent="0.35">
      <c r="A126" s="47"/>
      <c r="B126" s="46"/>
      <c r="C126" s="46"/>
      <c r="D126" s="47"/>
      <c r="E126" s="47"/>
      <c r="L126" s="1"/>
      <c r="M126" s="5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8" x14ac:dyDescent="0.35">
      <c r="A127" s="47"/>
      <c r="B127" s="46"/>
      <c r="C127" s="46"/>
      <c r="D127" s="47"/>
      <c r="E127" s="47"/>
      <c r="L127" s="45"/>
      <c r="M127" s="5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8" x14ac:dyDescent="0.35">
      <c r="A128" s="52"/>
      <c r="B128" s="53"/>
      <c r="C128" s="53"/>
      <c r="D128" s="52"/>
      <c r="E128" s="52"/>
      <c r="F128" s="52"/>
      <c r="G128" s="52"/>
      <c r="H128" s="52"/>
      <c r="I128" s="53"/>
      <c r="J128" s="54"/>
      <c r="K128" s="54"/>
      <c r="L128" s="45"/>
      <c r="M128" s="50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8" x14ac:dyDescent="0.35">
      <c r="A129" s="52"/>
      <c r="B129" s="53"/>
      <c r="C129" s="53"/>
      <c r="D129" s="52"/>
      <c r="E129" s="52"/>
      <c r="F129" s="52"/>
      <c r="G129" s="52"/>
      <c r="H129" s="52"/>
      <c r="I129" s="53"/>
      <c r="J129" s="54"/>
      <c r="K129" s="54"/>
      <c r="L129" s="45"/>
      <c r="M129" s="50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8" x14ac:dyDescent="0.35">
      <c r="A130" s="52"/>
      <c r="B130" s="53"/>
      <c r="C130" s="53"/>
      <c r="D130" s="52"/>
      <c r="E130" s="52"/>
      <c r="F130" s="52"/>
      <c r="G130" s="52"/>
      <c r="H130" s="52"/>
      <c r="I130" s="53"/>
      <c r="J130" s="54"/>
      <c r="K130" s="54"/>
      <c r="L130" s="45"/>
      <c r="M130" s="5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8" x14ac:dyDescent="0.35">
      <c r="A131" s="52"/>
      <c r="B131" s="53"/>
      <c r="C131" s="53"/>
      <c r="D131" s="52"/>
      <c r="E131" s="52"/>
      <c r="F131" s="52"/>
      <c r="G131" s="52"/>
      <c r="H131" s="52"/>
      <c r="I131" s="53"/>
      <c r="J131" s="54"/>
      <c r="K131" s="54"/>
    </row>
  </sheetData>
  <mergeCells count="59">
    <mergeCell ref="A1:K1"/>
    <mergeCell ref="H2:K2"/>
    <mergeCell ref="H3:K3"/>
    <mergeCell ref="H4:K4"/>
    <mergeCell ref="A16:K16"/>
    <mergeCell ref="A17:K17"/>
    <mergeCell ref="A20:K20"/>
    <mergeCell ref="A24:K24"/>
    <mergeCell ref="A32:G32"/>
    <mergeCell ref="A60:G60"/>
    <mergeCell ref="A33:K33"/>
    <mergeCell ref="A35:G35"/>
    <mergeCell ref="A36:K36"/>
    <mergeCell ref="A40:G40"/>
    <mergeCell ref="A41:K41"/>
    <mergeCell ref="A45:G45"/>
    <mergeCell ref="A46:K46"/>
    <mergeCell ref="A49:G49"/>
    <mergeCell ref="A50:K50"/>
    <mergeCell ref="A54:G54"/>
    <mergeCell ref="A55:K55"/>
    <mergeCell ref="A88:G88"/>
    <mergeCell ref="A61:K61"/>
    <mergeCell ref="A65:G65"/>
    <mergeCell ref="A66:K66"/>
    <mergeCell ref="A70:G70"/>
    <mergeCell ref="A71:K71"/>
    <mergeCell ref="A75:G75"/>
    <mergeCell ref="A76:K76"/>
    <mergeCell ref="A80:G80"/>
    <mergeCell ref="A81:K81"/>
    <mergeCell ref="A84:G84"/>
    <mergeCell ref="A85:K85"/>
    <mergeCell ref="A104:B104"/>
    <mergeCell ref="A89:K89"/>
    <mergeCell ref="A95:G95"/>
    <mergeCell ref="A96:G96"/>
    <mergeCell ref="A98:B98"/>
    <mergeCell ref="A99:B99"/>
    <mergeCell ref="J99:K99"/>
    <mergeCell ref="D100:I100"/>
    <mergeCell ref="J100:K100"/>
    <mergeCell ref="A101:B101"/>
    <mergeCell ref="J101:K101"/>
    <mergeCell ref="A103:B103"/>
    <mergeCell ref="A7:B7"/>
    <mergeCell ref="A8:B8"/>
    <mergeCell ref="A10:B10"/>
    <mergeCell ref="H13:J13"/>
    <mergeCell ref="A5:B5"/>
    <mergeCell ref="A6:B6"/>
    <mergeCell ref="F6:K6"/>
    <mergeCell ref="F7:K7"/>
    <mergeCell ref="F8:K8"/>
    <mergeCell ref="F9:K9"/>
    <mergeCell ref="F10:K10"/>
    <mergeCell ref="F5:K5"/>
    <mergeCell ref="F11:K11"/>
    <mergeCell ref="F12:K12"/>
  </mergeCells>
  <pageMargins left="0.51181102362204722" right="0.31496062992125984" top="0.74803149606299213" bottom="0.55118110236220474" header="0.31496062992125984" footer="0.31496062992125984"/>
  <pageSetup paperSize="9" scale="75" orientation="landscape" r:id="rId1"/>
  <rowBreaks count="2" manualBreakCount="2">
    <brk id="40" max="16383" man="1"/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K13"/>
    </sheetView>
  </sheetViews>
  <sheetFormatPr defaultRowHeight="14.4" x14ac:dyDescent="0.3"/>
  <sheetData>
    <row r="1" spans="1:1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x14ac:dyDescent="0.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3">
      <c r="A11" s="3"/>
      <c r="B11" s="4"/>
      <c r="C11" s="4"/>
      <c r="D11" s="3"/>
      <c r="E11" s="3"/>
      <c r="F11" s="3"/>
      <c r="G11" s="3"/>
      <c r="H11" s="3"/>
      <c r="I11" s="5"/>
      <c r="J11" s="6"/>
      <c r="K11" s="6"/>
    </row>
    <row r="12" spans="1:1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</sheetData>
  <mergeCells count="12">
    <mergeCell ref="A13:K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Теплюк Ганна Миколаївна</dc:creator>
  <cp:lastModifiedBy>Теплюк Ганна Миколаївна</cp:lastModifiedBy>
  <dcterms:created xsi:type="dcterms:W3CDTF">2020-02-06T10:53:39Z</dcterms:created>
  <dcterms:modified xsi:type="dcterms:W3CDTF">2020-02-11T11:41:43Z</dcterms:modified>
</cp:coreProperties>
</file>