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W:\Управління впровадження та моніторингу пріоритетних проектів будівництва\2020\ДФРР 2020\ЗАСІДАННЯ_КОМІСІЇ\ПРОТОКОЛ №1 20.02.20\Додатки до протокоолу\"/>
    </mc:Choice>
  </mc:AlternateContent>
  <xr:revisionPtr revIDLastSave="0" documentId="13_ncr:1_{8848B2FC-3D06-4CA8-ACB8-5E8EF8F9844D}" xr6:coauthVersionLast="45" xr6:coauthVersionMax="45" xr10:uidLastSave="{00000000-0000-0000-0000-000000000000}"/>
  <bookViews>
    <workbookView xWindow="-120" yWindow="-120" windowWidth="29040" windowHeight="15840" xr2:uid="{00000000-000D-0000-FFFF-FFFF00000000}"/>
  </bookViews>
  <sheets>
    <sheet name="Аркуш1" sheetId="1" r:id="rId1"/>
  </sheets>
  <definedNames>
    <definedName name="_xlnm.Print_Area" localSheetId="0">Аркуш1!$A$1:$P$688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77" i="1" l="1"/>
  <c r="I568" i="1"/>
  <c r="I544" i="1" s="1"/>
  <c r="G544" i="1"/>
  <c r="F401" i="1" l="1"/>
  <c r="F400" i="1"/>
  <c r="F394" i="1" s="1"/>
  <c r="J394" i="1"/>
  <c r="I394" i="1"/>
  <c r="H394" i="1"/>
  <c r="G394" i="1"/>
  <c r="E394" i="1"/>
  <c r="J81" i="1" l="1"/>
  <c r="I81" i="1"/>
  <c r="H81" i="1"/>
  <c r="G81" i="1" s="1"/>
  <c r="K75" i="1"/>
  <c r="J75" i="1"/>
  <c r="G74" i="1"/>
  <c r="J72" i="1"/>
  <c r="I72" i="1"/>
  <c r="H72" i="1"/>
  <c r="K72" i="1" s="1"/>
  <c r="J61" i="1"/>
  <c r="I61" i="1"/>
  <c r="H61" i="1"/>
  <c r="K61" i="1" s="1"/>
  <c r="G60" i="1"/>
  <c r="G59" i="1"/>
  <c r="K57" i="1"/>
  <c r="G72" i="1" l="1"/>
  <c r="G61" i="1"/>
  <c r="I425" i="1" l="1"/>
  <c r="G425" i="1" s="1"/>
  <c r="G424" i="1"/>
  <c r="G423" i="1"/>
  <c r="G422" i="1"/>
  <c r="I421" i="1"/>
  <c r="H421" i="1"/>
  <c r="F421" i="1"/>
  <c r="E421" i="1"/>
  <c r="G420" i="1"/>
  <c r="I419" i="1"/>
  <c r="G419" i="1" s="1"/>
  <c r="F419" i="1"/>
  <c r="G417" i="1"/>
  <c r="G415" i="1"/>
  <c r="I414" i="1"/>
  <c r="G414" i="1" s="1"/>
  <c r="G413" i="1"/>
  <c r="G412" i="1"/>
  <c r="G411" i="1"/>
  <c r="E411" i="1"/>
  <c r="J410" i="1"/>
  <c r="J408" i="1" s="1"/>
  <c r="H410" i="1"/>
  <c r="H408" i="1" s="1"/>
  <c r="H407" i="1" s="1"/>
  <c r="F410" i="1"/>
  <c r="E410" i="1"/>
  <c r="F408" i="1" l="1"/>
  <c r="E408" i="1"/>
  <c r="G421" i="1"/>
  <c r="I410" i="1"/>
  <c r="I408" i="1" s="1"/>
  <c r="G410" i="1"/>
  <c r="G408" i="1" l="1"/>
  <c r="G354" i="1"/>
  <c r="G353" i="1"/>
  <c r="G352" i="1"/>
  <c r="G351" i="1"/>
  <c r="G350" i="1"/>
  <c r="G349" i="1"/>
  <c r="G348" i="1"/>
  <c r="G347" i="1"/>
  <c r="G346" i="1"/>
  <c r="G345" i="1"/>
  <c r="J344" i="1"/>
  <c r="I344" i="1"/>
  <c r="H344" i="1"/>
  <c r="F344" i="1"/>
  <c r="E344" i="1"/>
  <c r="G343" i="1"/>
  <c r="G342" i="1"/>
  <c r="G341" i="1"/>
  <c r="G340" i="1"/>
  <c r="G339" i="1"/>
  <c r="G338" i="1"/>
  <c r="I337" i="1"/>
  <c r="G337" i="1"/>
  <c r="G336" i="1"/>
  <c r="I335" i="1"/>
  <c r="I334" i="1" s="1"/>
  <c r="J334" i="1"/>
  <c r="H334" i="1"/>
  <c r="F334" i="1"/>
  <c r="E334" i="1"/>
  <c r="G333" i="1"/>
  <c r="G332" i="1"/>
  <c r="G331" i="1"/>
  <c r="G330" i="1"/>
  <c r="G329" i="1"/>
  <c r="G328" i="1"/>
  <c r="G326" i="1" s="1"/>
  <c r="G327" i="1"/>
  <c r="J326" i="1"/>
  <c r="I326" i="1"/>
  <c r="H326" i="1"/>
  <c r="F326" i="1"/>
  <c r="E326" i="1"/>
  <c r="G325" i="1"/>
  <c r="G324" i="1"/>
  <c r="I323" i="1"/>
  <c r="E323" i="1"/>
  <c r="G322" i="1"/>
  <c r="G321" i="1"/>
  <c r="G320" i="1"/>
  <c r="G319" i="1"/>
  <c r="G318" i="1"/>
  <c r="G317" i="1"/>
  <c r="G316" i="1"/>
  <c r="J315" i="1"/>
  <c r="I315" i="1"/>
  <c r="I313" i="1" s="1"/>
  <c r="H315" i="1"/>
  <c r="F315" i="1"/>
  <c r="E315" i="1"/>
  <c r="E313" i="1" s="1"/>
  <c r="E311" i="1" l="1"/>
  <c r="H313" i="1"/>
  <c r="H311" i="1" s="1"/>
  <c r="G323" i="1"/>
  <c r="F313" i="1"/>
  <c r="F311" i="1" s="1"/>
  <c r="G344" i="1"/>
  <c r="J313" i="1"/>
  <c r="J311" i="1" s="1"/>
  <c r="I311" i="1"/>
  <c r="G315" i="1"/>
  <c r="G335" i="1"/>
  <c r="G334" i="1" s="1"/>
  <c r="G313" i="1" l="1"/>
  <c r="G311" i="1" s="1"/>
  <c r="G308" i="1" l="1"/>
  <c r="G307" i="1"/>
  <c r="J306" i="1"/>
  <c r="I306" i="1"/>
  <c r="I295" i="1" s="1"/>
  <c r="I290" i="1" s="1"/>
  <c r="H306" i="1"/>
  <c r="F306" i="1"/>
  <c r="E306" i="1"/>
  <c r="G302" i="1"/>
  <c r="G299" i="1"/>
  <c r="I296" i="1"/>
  <c r="H296" i="1"/>
  <c r="H295" i="1" s="1"/>
  <c r="F296" i="1"/>
  <c r="E296" i="1"/>
  <c r="H294" i="1"/>
  <c r="G294" i="1"/>
  <c r="G296" i="1" l="1"/>
  <c r="G306" i="1"/>
  <c r="G295" i="1" s="1"/>
  <c r="G290" i="1" s="1"/>
  <c r="E295" i="1"/>
  <c r="F295" i="1"/>
  <c r="H290" i="1"/>
  <c r="G289" i="1"/>
  <c r="G288" i="1"/>
  <c r="G286" i="1"/>
  <c r="G285" i="1"/>
  <c r="G284" i="1"/>
  <c r="G283" i="1"/>
  <c r="D283" i="1"/>
  <c r="G282" i="1"/>
  <c r="G281" i="1"/>
  <c r="G280" i="1"/>
  <c r="G279" i="1"/>
  <c r="G278" i="1"/>
  <c r="G277" i="1"/>
  <c r="G276" i="1"/>
  <c r="J275" i="1"/>
  <c r="I275" i="1"/>
  <c r="F275" i="1"/>
  <c r="E275" i="1"/>
  <c r="G272" i="1"/>
  <c r="G271" i="1"/>
  <c r="G270" i="1"/>
  <c r="G269" i="1"/>
  <c r="G268" i="1"/>
  <c r="J267" i="1"/>
  <c r="I267" i="1"/>
  <c r="F267" i="1"/>
  <c r="F265" i="1" s="1"/>
  <c r="E267" i="1"/>
  <c r="E265" i="1" l="1"/>
  <c r="J265" i="1"/>
  <c r="I265" i="1"/>
  <c r="G275" i="1"/>
  <c r="G267" i="1"/>
  <c r="G265" i="1" l="1"/>
  <c r="G232" i="1"/>
  <c r="G231" i="1"/>
  <c r="G230" i="1"/>
  <c r="G229" i="1"/>
  <c r="J228" i="1"/>
  <c r="I228" i="1"/>
  <c r="F228" i="1"/>
  <c r="E228" i="1"/>
  <c r="G227" i="1"/>
  <c r="G226" i="1"/>
  <c r="J225" i="1"/>
  <c r="I225" i="1"/>
  <c r="F225" i="1"/>
  <c r="E225" i="1"/>
  <c r="G224" i="1"/>
  <c r="G223" i="1"/>
  <c r="G222" i="1"/>
  <c r="G221" i="1"/>
  <c r="J220" i="1"/>
  <c r="I220" i="1"/>
  <c r="F220" i="1"/>
  <c r="E220" i="1"/>
  <c r="G217" i="1"/>
  <c r="G216" i="1"/>
  <c r="G215" i="1"/>
  <c r="G214" i="1"/>
  <c r="G213" i="1"/>
  <c r="G212" i="1"/>
  <c r="G211" i="1"/>
  <c r="J210" i="1"/>
  <c r="I210" i="1"/>
  <c r="F210" i="1"/>
  <c r="E210" i="1"/>
  <c r="G209" i="1"/>
  <c r="G208" i="1"/>
  <c r="G207" i="1"/>
  <c r="J206" i="1"/>
  <c r="J204" i="1" s="1"/>
  <c r="I206" i="1"/>
  <c r="F206" i="1"/>
  <c r="E206" i="1"/>
  <c r="I204" i="1" l="1"/>
  <c r="G225" i="1"/>
  <c r="G228" i="1"/>
  <c r="G206" i="1"/>
  <c r="F204" i="1"/>
  <c r="F218" i="1"/>
  <c r="G220" i="1"/>
  <c r="G218" i="1" s="1"/>
  <c r="E218" i="1"/>
  <c r="J218" i="1"/>
  <c r="J202" i="1" s="1"/>
  <c r="E204" i="1"/>
  <c r="G210" i="1"/>
  <c r="I218" i="1"/>
  <c r="I202" i="1" s="1"/>
  <c r="G204" i="1" l="1"/>
  <c r="F202" i="1"/>
  <c r="E202" i="1"/>
  <c r="G202" i="1"/>
  <c r="G201" i="1"/>
  <c r="G200" i="1"/>
  <c r="G199" i="1"/>
  <c r="G198" i="1"/>
  <c r="G197" i="1"/>
  <c r="G196" i="1"/>
  <c r="G195" i="1"/>
  <c r="G194" i="1"/>
  <c r="G193" i="1"/>
  <c r="G192" i="1"/>
  <c r="G191" i="1"/>
  <c r="G190" i="1"/>
  <c r="G189" i="1"/>
  <c r="J188" i="1"/>
  <c r="I188" i="1"/>
  <c r="H188" i="1"/>
  <c r="H187" i="1" s="1"/>
  <c r="F188" i="1"/>
  <c r="E188" i="1"/>
  <c r="G188" i="1" l="1"/>
  <c r="H185" i="1"/>
  <c r="H184" i="1"/>
  <c r="H183" i="1"/>
  <c r="H181" i="1"/>
  <c r="H180" i="1"/>
  <c r="H179" i="1"/>
  <c r="H178" i="1"/>
  <c r="H177" i="1"/>
  <c r="H176" i="1"/>
  <c r="H175" i="1"/>
  <c r="H174" i="1"/>
  <c r="H173" i="1"/>
  <c r="H172" i="1"/>
  <c r="H171" i="1"/>
  <c r="H170" i="1"/>
  <c r="H169" i="1"/>
  <c r="H168" i="1"/>
  <c r="H167" i="1"/>
  <c r="H166" i="1"/>
  <c r="H165" i="1"/>
  <c r="H164" i="1"/>
  <c r="H163" i="1"/>
  <c r="H162" i="1"/>
  <c r="H161" i="1"/>
  <c r="H160" i="1"/>
  <c r="I158" i="1"/>
  <c r="G158" i="1"/>
  <c r="F158" i="1"/>
  <c r="E158" i="1"/>
  <c r="H158" i="1" l="1"/>
  <c r="H157" i="1" s="1"/>
  <c r="G154" i="1"/>
  <c r="G153" i="1"/>
  <c r="J152" i="1"/>
  <c r="I152" i="1"/>
  <c r="H152" i="1"/>
  <c r="F152" i="1"/>
  <c r="E152" i="1"/>
  <c r="G151" i="1"/>
  <c r="J150" i="1"/>
  <c r="I150" i="1"/>
  <c r="H150" i="1"/>
  <c r="G150" i="1"/>
  <c r="F150" i="1"/>
  <c r="E150" i="1"/>
  <c r="H149" i="1"/>
  <c r="H141" i="1" s="1"/>
  <c r="G148" i="1"/>
  <c r="G147" i="1"/>
  <c r="G144" i="1"/>
  <c r="G142" i="1"/>
  <c r="J141" i="1"/>
  <c r="I141" i="1"/>
  <c r="F141" i="1"/>
  <c r="E141" i="1"/>
  <c r="G140" i="1"/>
  <c r="J137" i="1"/>
  <c r="I137" i="1"/>
  <c r="H137" i="1"/>
  <c r="G137" i="1"/>
  <c r="F137" i="1"/>
  <c r="E137" i="1"/>
  <c r="G136" i="1"/>
  <c r="G135" i="1"/>
  <c r="N132" i="1"/>
  <c r="M132" i="1"/>
  <c r="L132" i="1"/>
  <c r="J132" i="1"/>
  <c r="I132" i="1"/>
  <c r="H132" i="1"/>
  <c r="F132" i="1"/>
  <c r="E132" i="1"/>
  <c r="G131" i="1"/>
  <c r="G130" i="1"/>
  <c r="J129" i="1"/>
  <c r="I129" i="1"/>
  <c r="H129" i="1"/>
  <c r="F129" i="1"/>
  <c r="E129" i="1"/>
  <c r="G128" i="1"/>
  <c r="G127" i="1"/>
  <c r="G126" i="1"/>
  <c r="G125" i="1"/>
  <c r="G124" i="1"/>
  <c r="N123" i="1"/>
  <c r="M123" i="1"/>
  <c r="L123" i="1"/>
  <c r="J123" i="1"/>
  <c r="I123" i="1"/>
  <c r="H123" i="1"/>
  <c r="F123" i="1"/>
  <c r="E123" i="1"/>
  <c r="G122" i="1"/>
  <c r="G121" i="1"/>
  <c r="G120" i="1"/>
  <c r="G119" i="1"/>
  <c r="G118" i="1"/>
  <c r="G117" i="1"/>
  <c r="G116" i="1"/>
  <c r="G115" i="1"/>
  <c r="J113" i="1"/>
  <c r="I113" i="1"/>
  <c r="H113" i="1"/>
  <c r="F113" i="1"/>
  <c r="E113" i="1"/>
  <c r="G112" i="1"/>
  <c r="G110" i="1" s="1"/>
  <c r="J110" i="1"/>
  <c r="I110" i="1"/>
  <c r="H110" i="1"/>
  <c r="F110" i="1"/>
  <c r="E110" i="1"/>
  <c r="G109" i="1"/>
  <c r="G108" i="1"/>
  <c r="G107" i="1"/>
  <c r="G106" i="1"/>
  <c r="G103" i="1"/>
  <c r="J101" i="1"/>
  <c r="I101" i="1"/>
  <c r="H101" i="1"/>
  <c r="F101" i="1"/>
  <c r="E101" i="1"/>
  <c r="J99" i="1"/>
  <c r="I99" i="1"/>
  <c r="H99" i="1"/>
  <c r="G99" i="1"/>
  <c r="F99" i="1"/>
  <c r="E99" i="1"/>
  <c r="G98" i="1"/>
  <c r="G97" i="1"/>
  <c r="L96" i="1"/>
  <c r="J96" i="1"/>
  <c r="I96" i="1"/>
  <c r="H96" i="1"/>
  <c r="F96" i="1"/>
  <c r="E96" i="1"/>
  <c r="G95" i="1"/>
  <c r="G94" i="1"/>
  <c r="J93" i="1"/>
  <c r="I93" i="1"/>
  <c r="H93" i="1"/>
  <c r="F93" i="1"/>
  <c r="E93" i="1"/>
  <c r="G92" i="1"/>
  <c r="G91" i="1"/>
  <c r="J90" i="1"/>
  <c r="I90" i="1"/>
  <c r="H90" i="1"/>
  <c r="F90" i="1"/>
  <c r="E90" i="1"/>
  <c r="G123" i="1" l="1"/>
  <c r="G152" i="1"/>
  <c r="G101" i="1"/>
  <c r="F89" i="1"/>
  <c r="F85" i="1" s="1"/>
  <c r="G93" i="1"/>
  <c r="I89" i="1"/>
  <c r="I85" i="1" s="1"/>
  <c r="G90" i="1"/>
  <c r="E89" i="1"/>
  <c r="E85" i="1" s="1"/>
  <c r="G129" i="1"/>
  <c r="J89" i="1"/>
  <c r="J85" i="1" s="1"/>
  <c r="G96" i="1"/>
  <c r="G141" i="1"/>
  <c r="H89" i="1"/>
  <c r="H85" i="1" s="1"/>
  <c r="G113" i="1"/>
  <c r="G132" i="1"/>
  <c r="G89" i="1" l="1"/>
  <c r="G85" i="1" s="1"/>
  <c r="H48" i="1"/>
  <c r="J47" i="1"/>
  <c r="I47" i="1"/>
  <c r="F47" i="1"/>
  <c r="E47" i="1"/>
</calcChain>
</file>

<file path=xl/sharedStrings.xml><?xml version="1.0" encoding="utf-8"?>
<sst xmlns="http://schemas.openxmlformats.org/spreadsheetml/2006/main" count="4321" uniqueCount="2416">
  <si>
    <t>№ п/п</t>
  </si>
  <si>
    <t>Найменування інвестиційної програми і проєктів регіонального розвитку та їх місцезнаходження, вид робіт для проектів будівництва</t>
  </si>
  <si>
    <t>Період реалізації (рік початку і закінчення)</t>
  </si>
  <si>
    <t>Результативність реалізації проєкту (для проектів будівництва, потужність, відповідних одиниць)</t>
  </si>
  <si>
    <t>Кошторисна вартість об’єкта, тис. гривень</t>
  </si>
  <si>
    <t>Обсяг фінансування у 2020 році, тис. гривень</t>
  </si>
  <si>
    <t>Форма власності</t>
  </si>
  <si>
    <t>Заповнюється для проєктів будівництва</t>
  </si>
  <si>
    <t>Номер та назва завдання з відповідної стратегії розвитку регіону  та плану заходів з їх реалізації, якому відповідає проєкт</t>
  </si>
  <si>
    <t>Оцінка проекту регіональ-ною комісією</t>
  </si>
  <si>
    <t>Усього</t>
  </si>
  <si>
    <t>Залишок на 01.01.2020</t>
  </si>
  <si>
    <t>в тому числі за рахунок:</t>
  </si>
  <si>
    <t>Найменування експертної організації, дата, № експертизи</t>
  </si>
  <si>
    <t>Нормативний акт щодо затвердження проекту будівництва (ким і коли затверджено, № акта)</t>
  </si>
  <si>
    <t>коштів державного фонду регіонального розвитку</t>
  </si>
  <si>
    <t>коштів місцевого бюджету</t>
  </si>
  <si>
    <t>інших джерел фінансування</t>
  </si>
  <si>
    <t>Разом по області</t>
  </si>
  <si>
    <t>Розвиток енергоефективності комунальних медичних закладів</t>
  </si>
  <si>
    <t xml:space="preserve">Хіміотерапевтичний корпус Подільського регіонального центру онкології Вінницької обласної ради по вул.Хмельницьке шосе, 84, в м.Вінниці - реконструкція </t>
  </si>
  <si>
    <t>2020-2021</t>
  </si>
  <si>
    <t>1 об'єкт</t>
  </si>
  <si>
    <t>комунальна</t>
  </si>
  <si>
    <t>ВОКУ "Служба технічного нагляду за об'єктами ЖКГ", №04-07-0146 від 05.02.2020</t>
  </si>
  <si>
    <t>РП, Деп. ох.здоров'я ОДА, наказ №313 від  14.02.2020</t>
  </si>
  <si>
    <t>Стратегічна ціль 2.            Операційна ціль 2.4.     Всеохоплюєче впровадження технологій енергозбереження та використання альтернативних і відновлюваних джерел енергії</t>
  </si>
  <si>
    <t>Спальний корпус Хмільницької обласної фізіотерапевтичної лікарні по вул. Шолом Алейхема, 8, у м. Хмільнику — реконструкція</t>
  </si>
  <si>
    <t>2019-2021</t>
  </si>
  <si>
    <t>Філія ДП "Укрдержбудекспертиза", №02-0161-18 від 03.09.2018</t>
  </si>
  <si>
    <t>РП, Деп. ох.здоров'я ОДА, наказ №1404 від 05.10.2018</t>
  </si>
  <si>
    <t>перехідний проект</t>
  </si>
  <si>
    <t>Розвиток енергоефективності комунальних закладів освіти</t>
  </si>
  <si>
    <t>Будівля з використанням енергозберігаючих технологій із утепленням фасаду та горищного перекриття дошкільного навчального закладу №1 по вул. Декабристів, 13 в м. Хмільнику - реконструкція</t>
  </si>
  <si>
    <t>2020-2020</t>
  </si>
  <si>
    <t>ТОВ "Вінстратегія-будтехекспертиза", №64-20-К від 14.02.2020</t>
  </si>
  <si>
    <t xml:space="preserve">РП, відділ освіти Хмільницької міської ради, наказ №26 від 14.02.2020 </t>
  </si>
  <si>
    <t>Будівлі навчально-виховного закладу "Загальноосвітня школа I-III  ступеня-ліцей смт Стрижавка" по вул.40-річчя Перемоги, 3 в смт Стрижавка, Вінницького району (коригування) - реконструкція</t>
  </si>
  <si>
    <t>2018-2021</t>
  </si>
  <si>
    <t>ТОВ "Вінстратегія-будтехекспертиза", №233-19-К від 25.05.2019</t>
  </si>
  <si>
    <t xml:space="preserve">РП, відділ освіти Вінницької РДА, наказ №95-аг від 18.06.2019 </t>
  </si>
  <si>
    <t>Приміщення дошкільного навчального закладу №3 "Теремок" з застосуванням енергозберігаючих заходів по вул. 30 років Перемоги, 11, у м. Гайсині - реконструкція (коригування 2)</t>
  </si>
  <si>
    <t>2019-2020</t>
  </si>
  <si>
    <t>ТОВ "Вінстратегія-будекспертиза", № 8-19-ЕК від 21.01.2019</t>
  </si>
  <si>
    <t>РП, Гайсинська міська рада, ріш. виконкому №13 від 22.01.2019</t>
  </si>
  <si>
    <t>Іллінецький навчально-виховний комплекс “Загальноосвітня школа   I—III ступеня — гімназія № 2” Іллінецької міської ради — капітальний ремонт (заміна покриття покрівлі, утеплення фасаду, водовідведення та благоустрій території)</t>
  </si>
  <si>
    <t>ТОВ "Вінстратегія-Будтехекспертиза", №55-19-К від 07.02.2019</t>
  </si>
  <si>
    <t>РП, відділ освіти Іллінецької міської ради, наказ  №63 від 21.02.2019</t>
  </si>
  <si>
    <t xml:space="preserve">Загальноосвітня школа I—III ступеня (початкова школа) по 
вул. Парковій, 18, у смт Оратів — капітальний ремонт із впровадженням енергозберігаючих технологій                                            (у т. ч. креторська заборгованість -                               448,121 тис. грн.)
</t>
  </si>
  <si>
    <t>ТОВ "Вінстратегія-Будтехекспертиза", № 203-19-К від  29.05.2019</t>
  </si>
  <si>
    <t>РП, віддід освіти, культури, молоді та спорту Оратівської селищної ради, наказ №15-аг від 29.05.2019</t>
  </si>
  <si>
    <t>Фасади та покрівля даху дошкільного навчального закладу ясел-садка «Сонечко» (корпус №1 та корпус №2) по вул. Гоголя, 3, в смт Теплик - капітальний ремонт</t>
  </si>
  <si>
    <t>1 об"єкт</t>
  </si>
  <si>
    <t>ТОВ "Вінстратегія-будекспертиза", № 658-18-К від 03.12.2018</t>
  </si>
  <si>
    <t>РП, відділ освіти Теплицької РДА, наказ №41 від 08.04.2019</t>
  </si>
  <si>
    <t>Комунальний заклад “Чернівецька загальноосвітня школа I—III ступеня № 2 Чернівецької районної ради” по вул. Мічуріна, 39, у смт Чернівці — реконструкція</t>
  </si>
  <si>
    <t>ТОВ "Вінстратегія-Будтехекспертиза", №141-19-К від 14.03.2019</t>
  </si>
  <si>
    <t>РП, відділ освіти Чернівецької РДА, наказ №40 від 18.03.2019</t>
  </si>
  <si>
    <t>Будівля опорного навчального закладу “Заклад загальної середньої освіти I—III ступеня № 2 імені Івана Богуна” по вул. Свободи, 154/2, у м. Ямполі — капітальний ремонт з будівництвом спортивного майданчика</t>
  </si>
  <si>
    <t xml:space="preserve">ТОВ "Вінстратегія-будтехекспертиза  №227-19-К від 17.04.2019 </t>
  </si>
  <si>
    <t>РП, відділ освіти Ямпільської РДА, наказ №63 від 17.04.2019</t>
  </si>
  <si>
    <t>5.1. Підвищення рівня якості освіти</t>
  </si>
  <si>
    <t xml:space="preserve">Загальноосвітня школа І-ІІІ ступенів в житловому кварталі №8 району «Поділля» в м. Вінниці  (коригування 2) – будівництво </t>
  </si>
  <si>
    <t>2018-2020</t>
  </si>
  <si>
    <t>1200 учнівських місць</t>
  </si>
  <si>
    <t>Філія ДП "Укрдержбудекспертиза", №02-0012-20 від 13.02.2020</t>
  </si>
  <si>
    <t>РП, ДКБ ВМР, наказ №9  від 17.02.2020</t>
  </si>
  <si>
    <t xml:space="preserve"> Стратегічна ціль 5.         Операційна ціль 5.1.     Підвищення рівня якості освіти, оновлення її змісту, гармонізація освіти з реальним сектором економіки</t>
  </si>
  <si>
    <t>Будівля комунального закладу "Дошкільний навчальний заклад №16 Вінницької міської ради" по вул. Миколи Зерова, 12, в м. Вінниці - реконструкція</t>
  </si>
  <si>
    <t>15 груп на 350 дітей</t>
  </si>
  <si>
    <t>ВОКУ "Служба технічного нагляду за об'єктами ЖКГ", №04-07-0475 від 10.05.2019</t>
  </si>
  <si>
    <t>РП, ДКБ ВМР, наказ №14  від 15.05.2019</t>
  </si>
  <si>
    <t>Будівля (корпус 2) дошкільного навчального закладу №7 “Ромашка” по вул.Космонавтів, 139,  м.Жмеринка - капітальний ремонт приміщень</t>
  </si>
  <si>
    <t>2 додаткові групи на 50 місць</t>
  </si>
  <si>
    <t>ТОВ "Перша приватна експертиза" №17/11-12/19/А від 17.12.2019</t>
  </si>
  <si>
    <t xml:space="preserve">РП, управління ЖКГ ЖМР, наказ № 80 від 19.05.2019 </t>
  </si>
  <si>
    <t>Сутисківський  дошкільний навчальний заклад "Пролісок" по вул. Гагаріна, 10 в смт Сутиски Тиврівського району - реконструкція</t>
  </si>
  <si>
    <t>320 місць</t>
  </si>
  <si>
    <t>ТОВ “Вінстратегія-будекспертиза” №14-18 -ЕК від 16.03.2018</t>
  </si>
  <si>
    <t>РП, Сутисківська селищна рада, ріш.виконкому №110 від 23.12.2019</t>
  </si>
  <si>
    <t>Будівлі поліклініки під дитячий садок по вул. Незалежності в смт. Шпиків Тульчинського району (коригування 2) - реконструкція</t>
  </si>
  <si>
    <t>70 місць</t>
  </si>
  <si>
    <t>ТОВ “Вінстратегія-будекспертиза” №376 (20/10) -17 -ЕК від 13.11.2017</t>
  </si>
  <si>
    <t>РП, Шпиківська селищна рада, ріш.виконкому  № 63 від 13.11.2017</t>
  </si>
  <si>
    <t>5.2. Покращення стандартів медичного обслуговування населення області</t>
  </si>
  <si>
    <t xml:space="preserve">Обласна лікарня імені М. І. Пирогова по вул. Пирогова, 46, у м. Вінниці — реконструкція корпусу № 7 для розміщення нейрохірургічного відділення з рентгенопераційним блоком та відділенням гострих інсультів
</t>
  </si>
  <si>
    <t xml:space="preserve">ТОВ "Вінстратегія-будтехекспертиза  №76-19-К від 07.05.2019 </t>
  </si>
  <si>
    <t>РП, ДБМіА ОДА, наказ                         № 66 від  17.05.2019</t>
  </si>
  <si>
    <t xml:space="preserve">Стратегічна ціль 5. 
Операційна ціль 5.2.                    Покращення стандартів медичного обслуговування населення області 
</t>
  </si>
  <si>
    <t>Добудова головного корпусу клінічної лікарні швидкої медичної допомоги по вул. Київській, 68, у м. Вінниці - будівництво</t>
  </si>
  <si>
    <t>100 звернень/добу</t>
  </si>
  <si>
    <t>ВОКУ "Служба технічного нагляду за об'єктами ЖКГ",  №04-07-0999                        від   01.10.2019</t>
  </si>
  <si>
    <t>РП, ОДА, розп. №776 від 08.10.2019</t>
  </si>
  <si>
    <t xml:space="preserve">5.4. Створення належних умов для розвитку культурної сфери
</t>
  </si>
  <si>
    <t>Нежитлові приміщення універсальної концертної зали існуючої будівлі по вул. Театральній, 15, у м. Вінниці — реконструкція</t>
  </si>
  <si>
    <t>600 глядацьких місць</t>
  </si>
  <si>
    <t>ТОВ "Українська міжрегіональна будівельна експертиза" №00154-19 від 10.06.2019</t>
  </si>
  <si>
    <t>РП, ДБМіА ОДА, наказ                         № 75 від  12.06.2019</t>
  </si>
  <si>
    <t xml:space="preserve"> Стратегічна ціль 5.
Операційна ціль 5.4.                    Створення належних умов для розвитку культури, естетичного виховання громадян,  збереження культурної спадщини в інтересах духовного розвитку Вінниччини</t>
  </si>
  <si>
    <t>Будівля комунального закладу “Тростянецький районний Будинок культури” по вул. Соборній, 56, в смт Тростянець — реконструкція”</t>
  </si>
  <si>
    <t xml:space="preserve">ТОВ "Вінстратегія-будтехекспертиза  №27-19-К від 31.01.2019 </t>
  </si>
  <si>
    <t xml:space="preserve">РП, відділ культури і туризму Тростянецької РДА, наказ №11 від 01.02.2019 </t>
  </si>
  <si>
    <t>5.5. Формування цілісного туристичного продукту</t>
  </si>
  <si>
    <t xml:space="preserve">Пам'ятка архітектури та містобудування місцевого значення 1912 р., охоронний номер 213-М  по вул.Грушевського, 2,у  м.Вінниці (пристосування приміщення для потреб навчального закладу - Донецького національного університету ім. В. Стуса)  - реставрація </t>
  </si>
  <si>
    <t>ТОВ "Експертиза МВК", №13106                   від  02.05.2018</t>
  </si>
  <si>
    <t>РП, ДБМіА ОДА, наказ                           № 50                        від  05.05.2018</t>
  </si>
  <si>
    <t>Стратегічна ціль 5.                                  Операційна цііль 5.5. Формування цілісного туристичного продукту, здатного максимально задовольнити потреби міжнародного та внутрішнього туризму</t>
  </si>
  <si>
    <t xml:space="preserve">Пам’ятка містобудування та архітектури державного значення “Палац”, 1757 рік (охоронний номер 59), по вул. Незалежності, 19, у м. Тульчині — реконструкція елементів благоустрою частини території
</t>
  </si>
  <si>
    <t>ВОКУ "Служба технічного нагляжу ха об'єктами ЖКГ", № 04-07-0105 від 13.02.2019</t>
  </si>
  <si>
    <t>РП, ДБМіА ОДА, наказ                         № 34 від  20.02.2019</t>
  </si>
  <si>
    <t>Стратегічна ціль 5.                                          Операційна цііль 5.5. Формування цілісного туристичного продукту, здатного максимально задовольнити потреби міжнародного та внутрішнього туризму</t>
  </si>
  <si>
    <t xml:space="preserve"> 6.1. Забезпечення розвитку інфраструктури територіальних громад області
</t>
  </si>
  <si>
    <t>Розвиток спортивної інфраструктури</t>
  </si>
  <si>
    <t>Будівля комунальної організації “Спорткомплекс “Здоров’я” по вул. Якова Шепеля, 23, в м.Вінниці — реконструкція</t>
  </si>
  <si>
    <t>ТОВ "Вінстратегія-будекспертиза", № 315-19-К                                від  27.06.2019</t>
  </si>
  <si>
    <t>РП, ДБМіА ОДА, наказ  № 86 від  10.07.2019</t>
  </si>
  <si>
    <t xml:space="preserve">Стратегічна ціль 6.
Операційна ціль 6.1. Забезпечення розвитку інфраструктури територіальних громад області
</t>
  </si>
  <si>
    <t>Стадіон на території Вінницького гуманітарно-педагогічного коледжу по вул. Нагірній, 13, в м. Вінниці - будівництво</t>
  </si>
  <si>
    <t>ТОВ "Перша Приватна Експертиза", №26-06/19/А від 26.06.2019</t>
  </si>
  <si>
    <t>РП, ДБМіА ОДА, наказ                         № 84 від  04.07.2019</t>
  </si>
  <si>
    <t>Спортивне ядро закладу "Загальноосвітня школа І-ІІІ ступеня №33 Вінницької міської ради" по вул. В.Порика, 20, в м. Вінниці - реконструкція</t>
  </si>
  <si>
    <t>ВОКУ "Служба технічного нагляду за об'єктами ЖКГ", № 04-07-1309 від 29.11.2018</t>
  </si>
  <si>
    <t>РП, ДКБ ВМР, наказ №2  від 12.02.2019</t>
  </si>
  <si>
    <t>Центральний стадіон по вул. Кривоноса,27, м.Жмеринка - реконструкція</t>
  </si>
  <si>
    <t>ТОВ "Вінстратегія-будекспертиза", №42-20-К                                від  04.02.2020</t>
  </si>
  <si>
    <t xml:space="preserve">РП, управління ЖКГ ЖМР, наказ № 7 від 04.02.2020 </t>
  </si>
  <si>
    <t>Стадіон (2 трибуни, футбольне поле, л/а доріжки) по вул. Столярчука, 23, в м. Хмільнику (коригування) - реконструкція</t>
  </si>
  <si>
    <t xml:space="preserve">2020-2020 </t>
  </si>
  <si>
    <t>ТОВ "Вінстратегія-будекспертиза", №88-20-К                                від  12.02.2020</t>
  </si>
  <si>
    <t>РП, виконком Хмільницької міської ради, ріш. від 17.02.2020</t>
  </si>
  <si>
    <t>Спортивно-оздоровчий комплекс “Авангард” по вул. Козацькій, 3, у смт Браїлів Жмеринського району — реконструкція</t>
  </si>
  <si>
    <t>ТОВ "Вінстратегія-будекспертиза", №55-18-К                                від  13.03.2018</t>
  </si>
  <si>
    <t>РП, ДБМіА ОДА, наказ                         № 70 від  10.07.2019</t>
  </si>
  <si>
    <t>Спортивний корпус по вул. Шкільній у м. Гнівані — будівництво</t>
  </si>
  <si>
    <t>ТОВ "Вінстратегія-Будтехекспертиза", №10-18К від 26.03.2018</t>
  </si>
  <si>
    <t xml:space="preserve">РП, Гніваська міська рада, рішення 28 сесії  7 скликання від 27.06.2018 №610 </t>
  </si>
  <si>
    <t xml:space="preserve">Комплекс будівель та споруд по вул. Соборна, 418, в с. Ободівка Тростянецького району, комунальної власності Ободівської сільської ради, комунального закладу «Дитячо-юнацький-фізкультурний заклад оздоровлення та відпочинку «Подільська казка» - реконструкція </t>
  </si>
  <si>
    <t>ТОВ «Вінстратегія-будтехекспертиза», №194-19-ЕП  від 24.04.2019</t>
  </si>
  <si>
    <t>РП, Ободівська сільська рада, ріш.41 сесії 7 скликання №888-41/2019  від 14.05.2019</t>
  </si>
  <si>
    <t>Вінницька</t>
  </si>
  <si>
    <t>Додаток до протоколу №1</t>
  </si>
  <si>
    <t xml:space="preserve"> Перелік інвестиційних програм і проектів регіонального розвитку, що пройшли попередній конкурсний відбір та можуть реалізовуватися у 2020 році за рахунок коштів державного фонду регіонального розвитку </t>
  </si>
  <si>
    <t>-</t>
  </si>
  <si>
    <t>обсяг фінансування  проектів</t>
  </si>
  <si>
    <t>Реконструкція (термомодернізація) навчально-виховного комплексу " Маневицька загальноосвітня школа І-ІІІ ступенів №2 гімназія ім. А.П. Бринського " Маневицького району, Волинської області</t>
  </si>
  <si>
    <t>утеплення покрівлі, стін, заміна вікон</t>
  </si>
  <si>
    <t>Філія ДП "Укрдержбудекспертиза" у Волинській  області від  04.04.2018р. 3278/03-0115-18</t>
  </si>
  <si>
    <t>Наказ відділу освіти Маневицької РДА від 04.04.2018р. №146</t>
  </si>
  <si>
    <t>7. Енергоефективність державних і комунальних  навчальних та медичних закладів</t>
  </si>
  <si>
    <t>перехідний</t>
  </si>
  <si>
    <t>Реконструкція навчально-виховного комплексу «Загальноосвітня школа І-ІІІ ступеня – дитячий садок» с.Жиричі, вул. Центральна, 100 Ратнівського району Волинської області</t>
  </si>
  <si>
    <t>95 дітей</t>
  </si>
  <si>
    <t>Філія ДП "Укрдержбудекспертиза" у Волинській  області від 23.08.2018р. № 1354/03-0326-18</t>
  </si>
  <si>
    <t>Наказ відділу освіти, молоді та спорту Ратнівської РДА від 13.11.2018р. №244</t>
  </si>
  <si>
    <t xml:space="preserve">Капітальний ремонт фасаду будівлі опорного навчального закладу "Люблинецька загальноосвітня школа І-ІІІ ступенів Люблинецької селишної ради Волинської області" по вул. Незалежності, 36 в смт Люблинець Ковельського району </t>
  </si>
  <si>
    <t>415 учнівських місць</t>
  </si>
  <si>
    <t>Філія ДП "Укрдержбудекспертиза" у Волинській  області від 31.05.2018р. №680/03-0274-18</t>
  </si>
  <si>
    <t>Розпорядження Люблинецької селищної ради Ковельського району Волинської області №63 від 06.06.2018</t>
  </si>
  <si>
    <t>4. Місцева енергетика</t>
  </si>
  <si>
    <t>Будівництво дошкільного навчального закладу на вулиці Молодіжній в с. Дачне Ківерцівського району Волинської області</t>
  </si>
  <si>
    <t>75 місць</t>
  </si>
  <si>
    <t>Філія ДП "Укрдержбудекспертиза" у Волинській  області від 17.01.2017 № 19/03-1139-17від 16.01.2019 № 27/03-0877-18</t>
  </si>
  <si>
    <t>наказ начальника відділу освіти Ківерцівської РДА від 20.01.2017 № 45-аг, наказ департамнту рег розвитку та ЖКГ ОДА від 29.01.19 № 17-од</t>
  </si>
  <si>
    <t>1.2.1. Розвиток мережі дошкільних та оптимізація мережі загальноосвітніх і позашкільних навчальних закладів області</t>
  </si>
  <si>
    <t>Нове будівництво дитячого садка на 105 місць в селі Крупа Луцького району</t>
  </si>
  <si>
    <t>105 місць</t>
  </si>
  <si>
    <t>Філія ДП "Укрдержбудекспертиза" у Волинській  області від 2091/03-1151-17 від 27.12.2017, від 03.07.2018 № 945/03-0492-18</t>
  </si>
  <si>
    <t>рішення Підгайцівської сільської ради від 01.12.2016 № 14/14, від 06.07.2018 № 33/15</t>
  </si>
  <si>
    <t>Волинська</t>
  </si>
  <si>
    <t>нерозподілений залишок
(громадський бюджет)</t>
  </si>
  <si>
    <t>у тому числі:</t>
  </si>
  <si>
    <t>обсяг коштів ДФРР на реалізацію проєктів - переможців "Всеукраїнського громадського бюджету"</t>
  </si>
  <si>
    <t>Фінансування проектів</t>
  </si>
  <si>
    <t>Напрямок 1.5. Реконструкція та модернізація системи теплопостачання</t>
  </si>
  <si>
    <t>Реконструкція системи теплопостачання котельні "Західна", м. Селидове (2 черга, м. Селидове, булв. Шахтарської Слави, 6б)</t>
  </si>
  <si>
    <t>150 м2</t>
  </si>
  <si>
    <t>обласна комунальна</t>
  </si>
  <si>
    <t>ДП ДНДПВІ "НДІПРОЕКТРЕКОНСТРУКЦІЯ" від 31.07.2018 № 10-01652/2-17</t>
  </si>
  <si>
    <t>Наказ департаменту ЖКГ ОДА від 20.08.2018 № 90</t>
  </si>
  <si>
    <t>1.1.2. Забезпечувати ефективне функціонування житлово-комунального господарства та безперебійне енерго-, газо- та водопостачання об’єктів соціальної сфери, освіти, охорони здоров’я</t>
  </si>
  <si>
    <t>Реконструкція системи теплопостачання котельні "Західна", м. Селидове (1черга, м. Селидове, вул. Чернишевського, 7б)</t>
  </si>
  <si>
    <t>142 м2</t>
  </si>
  <si>
    <t>ДП ДНДПВІ "НДІПРОЕКТРЕКОНСТРУКЦІЯ" від 31.07.2018 № 10-01652/1-17</t>
  </si>
  <si>
    <t>Напрямок 1.9. Оптимізація систем водопостачання та водовідведення міст та районів Донецької області</t>
  </si>
  <si>
    <t>Реконструкція водоводу "Північний"  Д-500 мм м. Покровськ</t>
  </si>
  <si>
    <t>6944 м</t>
  </si>
  <si>
    <t xml:space="preserve">Філія ДП "Укрдерж-будекспертиза" у Донецькій області від 01.11.2018 № 05-0016-18              </t>
  </si>
  <si>
    <t xml:space="preserve">Рішення виконкому від 15.11.2018 № 406 </t>
  </si>
  <si>
    <t>Реконструкція водоводу "Західний" Д-600-500 мм м. Покровськ</t>
  </si>
  <si>
    <t xml:space="preserve"> 9,179 км</t>
  </si>
  <si>
    <t xml:space="preserve">Філія ДП "Укрдерж-будекспертиза" у Донецькій області від 01.11.2018 № 05-0015-18              </t>
  </si>
  <si>
    <t>1.10. Реконструкція та модернізація мереж зливової каналізації Донецької області</t>
  </si>
  <si>
    <t>Реконструкція системи зовнішньої каналізації з автономними очисними спорудами в с. Спасько – Михайлівка Олександрівського району Донецької області</t>
  </si>
  <si>
    <t>46,62 м3</t>
  </si>
  <si>
    <t xml:space="preserve">ТОВ "Експертиза ЗО" № 1311-18Д від 30.07.2018 </t>
  </si>
  <si>
    <t>Рішення Спасько - Михайлівської сільської ради від 22.08.2018 №7/44-227</t>
  </si>
  <si>
    <t>Реконструкція каналізаційного колектору мікрорайону «Лазурний»   м. Краматорськ</t>
  </si>
  <si>
    <t>5,337 км</t>
  </si>
  <si>
    <t>ДП ДНДПВІ «НДІПРОЕКТРЕКОНТРУКЦІЯ» № 10-00659-16 від 01.06.2018</t>
  </si>
  <si>
    <t>Наказ відділу транспорту, зв'язку та енергетики міської ради від 15.11.2018 № 39</t>
  </si>
  <si>
    <t>Напрямок 1.13. Розвиток мережі Центрів надання адміністративних послуг, підвищення якості і доступності надання адміністративних послуг суб’єктам підприємницької діяльності та мешканцям Донецької області</t>
  </si>
  <si>
    <t>Будівництво будівлі Центру надання адміністративних послуг по вул. Паркова в районі будинку № 16 в м. Краматорськ Донецької області</t>
  </si>
  <si>
    <t>949,3 м2</t>
  </si>
  <si>
    <t>Філія ДП "Укрдерж-будекспертиза" у Донецькій області від 30.08.2017 № 05-0382-17</t>
  </si>
  <si>
    <t>Наказ УКБ та ПР № 194 від 04.09.2017</t>
  </si>
  <si>
    <t>1.2.1. Створювати підприємницьку інфраструктуру, спростити та збільшити прозорість адміністративних процедур, зокрема на депресивних територіях (у т.ч. малі міста)</t>
  </si>
  <si>
    <t>Напрямок 1.21.  Проведення заходів з термомодернізації будівель закладів освіти та охорони здоров’я комунальної (державної) форми власності</t>
  </si>
  <si>
    <t>Реконструкція корпусу № 1 КЗОЗ «Бахмутська центральна районна лікарня» за адресою: м. Бахмут, вул. Миру, 10</t>
  </si>
  <si>
    <t>2017-2020</t>
  </si>
  <si>
    <t>2837,8 м2</t>
  </si>
  <si>
    <t xml:space="preserve">Філія  ДП "Укрдерж-будекспертиза" у Донецькій області  від 12.07.2018 №05-0167-18, 30.11.2016 № 05-1763-15                         </t>
  </si>
  <si>
    <t>Наказ Управління охорони здоров'я  від 18.07.2018 №14-НА/18, 30.12.2016  № 200-НО</t>
  </si>
  <si>
    <t xml:space="preserve">1.3.2. Проводити енергоаудит та заходи зі зменшення енерговитрат у адміністративних будівлях та об’єктах соціальної інфраструктури </t>
  </si>
  <si>
    <t xml:space="preserve">Удосконалення перинатальної допомоги мешканцям м. Слов’янська шляхом впровадження новітніх технологій (реконструкція) у пологовому будинку, розташованому по вул. Універсітетській (вул. Леніна), 15 м.Слов’янська </t>
  </si>
  <si>
    <t>1207,50 м2, 146,1 м2</t>
  </si>
  <si>
    <t>Східна філія ДП «НДІПРОЕКТРЕКОНСТРУКЦІЯ» від 11.12.2018 № 10-1477-18, від 02.11.2018 № 10-0812-18</t>
  </si>
  <si>
    <t>Наказ відділу охорони здоров’я міської ради від  23.01.2019 № 35</t>
  </si>
  <si>
    <t>Капітальний ремонт навчально-виховного комплексу «Загальноосвітня школа І-ІІІ ступенів № 7 – дошкільний навчальний заклад» Добропільської міської ради Донецької області за адресою: Донецька область, м. Добропілля, вул. Саратовська, 29</t>
  </si>
  <si>
    <t>2451,87 м2</t>
  </si>
  <si>
    <t>Інститут "НДІПРОЕКТРЕКОНСТРУКЦІЯ" № 154/е/19 від 19.02.2019, ДП "Жилком" від 16.12.2016 № 2949В</t>
  </si>
  <si>
    <t>Рішення виконавчого комітету від 25.02.2019  № 88</t>
  </si>
  <si>
    <t>Капітальний ремонт загальноосвітньої школи І-ІІІ ступенів №17 Добропільської міської ради Донецької області за адресою: Донецька область, м. Добропілля, смт. Новодонецьке, вул. Комсомольська, 5</t>
  </si>
  <si>
    <t>4029,7 м2</t>
  </si>
  <si>
    <t>ДП ДНДПВІ "НДІПРОЕКТРЕКОНСТРУКЦІЯ" від 27.07.2018 № 2054/е18, ДП "Жилком" від 16.12.2016 № 2950 В,</t>
  </si>
  <si>
    <t>Рішення виконкому міської ради від 08.08.2018 № 397</t>
  </si>
  <si>
    <t>Реконструкція із термомодернізацією будівлі Парасковіївської спеціальної загальноосвітньої школи-інтернат № 40 Донецької обласної ради, по вул. Гірників, 23, с. Парасковіївка, Бахмутського району Донецької області</t>
  </si>
  <si>
    <t>2540 м2</t>
  </si>
  <si>
    <t>ТОВ "Експертиза МВК" № 19045 від 27.12.2018</t>
  </si>
  <si>
    <t>Наказ департаменту освіти і науки ОДА від 19.02.2019 №/1/0/262-19</t>
  </si>
  <si>
    <t xml:space="preserve">Капітальний ремонт комунального закладу "Маріупольська загальноосвітня школа I-III ступенів №26 Маріупольської міської ради Донецької області" за адресою: вул. Чорноморська,12 у Приморському районі м. Маріуполя </t>
  </si>
  <si>
    <t>6521,7 м2</t>
  </si>
  <si>
    <t>ДП ДНДПВІ "НДІПРОЕКТРЕКОНСТРУКЦІЯ" від 10.04.2018 № 10-0034-18</t>
  </si>
  <si>
    <t>Рішення Виконкому міської ради від 27.04.2018 №215</t>
  </si>
  <si>
    <t>Капітальний ремонт з термомодернізації будівлі Петрівського НВК Покровської районної ради Донецької області с. Петрівка, вул. Центральна, 1 Покровського району Донецької області</t>
  </si>
  <si>
    <t>986 м2</t>
  </si>
  <si>
    <t xml:space="preserve">ТОВ "Експертиза ЗО" № 1657-18Д від 21.12.2018 </t>
  </si>
  <si>
    <t>Наказ відділу освіти від 19.02.2019 № 32</t>
  </si>
  <si>
    <t>Капітальний ремонт будівлі Новоекономічної загальноосвітньої школи I-III ступенів Покровської районної ради за адресою: смт. Новоекономічне Покровського району Донецької області, вул. Гоголя, 25</t>
  </si>
  <si>
    <t>4142,5 м.кв.</t>
  </si>
  <si>
    <t xml:space="preserve">Інститут «НДІПРОЕКТРЕКОНСТРУКЦІЯ» від 15.02.2019 № 10-0001-19 </t>
  </si>
  <si>
    <t>Наказ відділу освіти Покровської РДА від 19.02.2019 № 33</t>
  </si>
  <si>
    <t>Напрямок 3.5. Покращення надання соціальних послуг інтернатним закладам системи соціального захисту області</t>
  </si>
  <si>
    <t>Реконструкція будівлі Краматорського дошкільного дитячого будинку № 3 "Гайок" Донецької обласної ради в м. Слов'янську по вул. Бульварна, 17а</t>
  </si>
  <si>
    <t>1662,м2</t>
  </si>
  <si>
    <t xml:space="preserve">ТОВ "Експертиза МВК" № 10992 від 15.12.2017   </t>
  </si>
  <si>
    <t>Наказ  Департаменту освіти від 07.02.2018 № 3</t>
  </si>
  <si>
    <t>3.1.3. Створювати заклади/соціальні служби для надання соціальних послуг відповідно до потреб конкретної громади</t>
  </si>
  <si>
    <t>Реконструкція (термомодернізація) будівлі Очеретинської дільничої лікарні "Амбулаторія загальної практики сімейної медицини", під відділення стаціонарного догляду для постійного проживання територіального центру соціального обслуговування (надання соціальних послуг) Олександрівської селищної ради Донецької області</t>
  </si>
  <si>
    <t>3002,7 м2</t>
  </si>
  <si>
    <t>ДП "Укрдержбуд-експертиза" від 29.12.2018 № 00-1932-18/КД</t>
  </si>
  <si>
    <t>Рішення селищної ради від 21.01.2019 № 7/13-327</t>
  </si>
  <si>
    <t xml:space="preserve">3.1.3. Створювати заклади/ соціальні служби для надання соціальних послуг відповідно до потреб конкретної громади </t>
  </si>
  <si>
    <t>Напрямок 3.10. Розвиток мережі медичних закладів, удосконалення надання медичних послуг населенню шляхом реконструкції, будівництва, капітального ремонту, закупівлі необхідного медичного обладнання лікарень області</t>
  </si>
  <si>
    <t>Реконструкція головного корпусу КЛПУ «Обласна психіатрична лікарня м. Слов’янська», за адресою: вул. Нарвська, 16, м. Слов’янськ, Донецька область</t>
  </si>
  <si>
    <t>6997,3 м2</t>
  </si>
  <si>
    <t>ДП "Укрдерж-будекспертиза" від 22.02.2018 № 05-0632-17</t>
  </si>
  <si>
    <t>Розпорядження голови ОДА від 13.03.2018 № 342/5-18</t>
  </si>
  <si>
    <t>3.5.1. Розвивати інфраструктуру системи охорони здоров’я (медичні заклади)</t>
  </si>
  <si>
    <t>Реконструкція адміністративної будівлі КЛПУ "Обласна психіатрична лікарня м. Слов'янська" за адресою:  вул. Нарвська, 16, м. Слов'янськ, Донецька область</t>
  </si>
  <si>
    <t>631,5 м2</t>
  </si>
  <si>
    <t xml:space="preserve">Філія ДП "Укрдерж-будекспертиза" у Донецькій області від 22.05.2018 № 05-0720-17 </t>
  </si>
  <si>
    <t>Наказ департаменту охорони здоров'я ОДА від 31.07.2018 № 668</t>
  </si>
  <si>
    <t>Реконструкція мереж опалення, теплопостачання та водопостачання КЛПУ "Обласна психіатрична лікарня м. Слов'янська", за адресою: м. Слов'янськ, вул. Нарвська, 16, Донецька область</t>
  </si>
  <si>
    <t>3240 м</t>
  </si>
  <si>
    <t xml:space="preserve">ДП ДНДПВІ "НДІПРОЕКТРЕКОНСТРУКЦІЯ" від 14.02.2018 № 10-0038-18  </t>
  </si>
  <si>
    <t>Наказ департаменту охорони здоров'я ОДА від 31.07.2018 № 667</t>
  </si>
  <si>
    <t>Капітальний ремонт Комунального закладу охорони здоров’я «Обласна лікарня інтенсивного  лікування м. Маріуполь" по вул. Троїцькій, 46 в м. Маріуполь Донецької області</t>
  </si>
  <si>
    <t>27774,59 м2</t>
  </si>
  <si>
    <t>ДП "Укрдерж-будекспертиза" від 14.09.2018 № 00-0658-18/ЦБ</t>
  </si>
  <si>
    <t>Розпорядження ОДА від 22.02.2019 № 182/5-19</t>
  </si>
  <si>
    <t>Реконструкція радіологічного відділення. Прибудова приміщень для розміщення лінійного прискорювача до радіологічного відділення КЛПУ «Міський онкологічний диспансер м. Краматорська</t>
  </si>
  <si>
    <t>736,4 м2</t>
  </si>
  <si>
    <t>Філія ДП "Укрдерж-будекспертиза" у Донецькій області від 30.11.2018 № 05-0153-18</t>
  </si>
  <si>
    <t>Наказ департаменту охорони здоров'я ОДА від 19.02.2019 № 141</t>
  </si>
  <si>
    <t>Капітальний ремонт головного лікувального  корпусу лікарні та поліклінічного відділення, розташованого за адресою: Донецька область, м.Волноваха, пров. Залізничний, 23</t>
  </si>
  <si>
    <t>5087,34 м2</t>
  </si>
  <si>
    <t xml:space="preserve">ТОВ "Експертиза ЗО" № 1223-18Д  від 31.07.2018 </t>
  </si>
  <si>
    <t>Розпорядження голови РДА від  18.02.2019 № 70</t>
  </si>
  <si>
    <t>Реконструкція внутрішніх приміщень травматологічного корпусу КМУ "Міська лікарня № 3", розташованої за адресою м. Краматорськ, вул. Героїв України, 17</t>
  </si>
  <si>
    <t xml:space="preserve">1448,7 м2                                                                                                                                                   </t>
  </si>
  <si>
    <t>ДП ДНДПВІ "НДІПРОЕКТРЕКОНСТРУКЦІЯ" від 28.06.2018 №  10-0579-18</t>
  </si>
  <si>
    <t>Наказ УКБ та ПР № 128 від 10.07.2018</t>
  </si>
  <si>
    <t>Розвиток травматологічної допомоги в м. Краматорську шляхом оснащення КНП «Міська лікарня  №3» спеціалізованим медичним обладнанням</t>
  </si>
  <si>
    <t>4 од.</t>
  </si>
  <si>
    <t>не потребує</t>
  </si>
  <si>
    <t>Stop інсульт - сучасний рівень діагностично-лікувального процесу в попередженні мозкових катастроф шляхом відкриття відділення блока інтенсивної терапії для хворих з судинною паталогією м. Краматорськ</t>
  </si>
  <si>
    <t>31 од.</t>
  </si>
  <si>
    <t>3.11. Розвиток мережі амбулаторій та ФАПів Донецької області, покращення якості надання ними послуг</t>
  </si>
  <si>
    <t>Капітальний ремонт з проведенням заходів термомодернізації будівель структурних підрозділів комунального закладу "Мангушський центр первинної медико-санітарної допомоги"</t>
  </si>
  <si>
    <r>
      <t>1513 м</t>
    </r>
    <r>
      <rPr>
        <sz val="12"/>
        <color indexed="8"/>
        <rFont val="Calibri"/>
        <family val="2"/>
        <charset val="204"/>
      </rPr>
      <t>²</t>
    </r>
  </si>
  <si>
    <t>ТОВ "ЕКСПЕРТ ПРОЕКТ ГРУП" від 22.02.2019 № 37-1802-19/КШ</t>
  </si>
  <si>
    <t>Розпорядження Мангушської РДА від 22.02.2019 № 69/7-19</t>
  </si>
  <si>
    <t>Капітальний ремонт амбулаторії смт. Мирне, яка розташована за адресою: 87124 Донецька область, Волноваський район, смт. Мирне, вул.Больнична, буд. 1</t>
  </si>
  <si>
    <t>1058,4 м²</t>
  </si>
  <si>
    <t xml:space="preserve">ТОВ "Експертиза ЗО" № 1465-18Д від 11.12.2018  </t>
  </si>
  <si>
    <t>Розпорядження голови РДА від  14.02.2019  № 66</t>
  </si>
  <si>
    <t>Капітальний ремонт з проведенням заходів термомодернізації одноповерхової будівлі Ялтинської амбулаторії КНП «Мангушський ЦПМСД», розташованої за адресою: смт. Ялта, провулок Радужний, будинок 8</t>
  </si>
  <si>
    <t>362,8 м²</t>
  </si>
  <si>
    <t xml:space="preserve">ТОВ "Експертиза МВК" № 19120 від 14.01.2019 </t>
  </si>
  <si>
    <t>Розпорядження голови Мангушської РДА від 08.02.2019 № 41/7-19</t>
  </si>
  <si>
    <t>Реконструкція амбулаторії  (перепрофілювання недобудованого житлового будинку) за адресою: м.Покровськ Донецької області, мікрорайон Лазурний, 67а</t>
  </si>
  <si>
    <t>673,5 м²</t>
  </si>
  <si>
    <t xml:space="preserve">ДП ДНДПВІ "НДІпроектреконструкція" від 29.11.2018 №10-01439-18              </t>
  </si>
  <si>
    <t>Рішення виконкому від 29.11.2018 № 431</t>
  </si>
  <si>
    <t xml:space="preserve">Реконструкція приміщення для розміщення амбулаторії № 6 КМУ "ЦПМСД" м.Покровськ, розташованого за адресою: Донецька область, м.Покровськ, вул. Таманова, буд.15а. </t>
  </si>
  <si>
    <t>686,59 м²</t>
  </si>
  <si>
    <t>ДП ДНДПВІ "НДІпроектреконструкція"  від 27.10.2018 №10-0966-18, ТОВ "Експертиза ЗО" від 11.11.2016 № 153-16 Д</t>
  </si>
  <si>
    <t>3.12. Впровадження електронного документообігу в закладах охорони здоров'я</t>
  </si>
  <si>
    <t>Створення системи електронного документообігу в Комунальному некомерційному закладі «Центральна міська лікарня» м. Торецька</t>
  </si>
  <si>
    <t>55 комплек-тів</t>
  </si>
  <si>
    <t>Впровадження та розвиток єдиної медичної інформаційної системи в Великоновосілківській центральній районній лікарні</t>
  </si>
  <si>
    <t>48 роб. місць</t>
  </si>
  <si>
    <t>Напрямок 3.14. Забезпечення права дитини на доступність і безоплатність здобуття дошкільної освіти шляхом створення необхідних умов функціонування і розвитку системи дошкільної освіти, збереження та розширення мережі закладів, визначення змісту їх діяльності відповідно до освітніх запитів населення</t>
  </si>
  <si>
    <t xml:space="preserve">Капітальний ремонт будівлі дошкільного навчального закладу (ясла-садок) селища Керменчик Великоновосілківського району Донецької області </t>
  </si>
  <si>
    <t>4789 м2</t>
  </si>
  <si>
    <t>ТОВ "АНІ Експерт" від 14.07.2017 № 34/06-17</t>
  </si>
  <si>
    <t>Рішення Керменчицької сільської ради від 26.12.2017 № 7/40-198</t>
  </si>
  <si>
    <t>3.5.2. Розвивати освітньо-наукову інфраструктуру</t>
  </si>
  <si>
    <t>Капітальний ремонт дитячого навчального закладу "Журавка" смт. Олександрівка, Олександрівського району, Донецької області</t>
  </si>
  <si>
    <t>4632,07 м2</t>
  </si>
  <si>
    <t xml:space="preserve">ДП ДНПВІ "НДІПРОЕКТРЕКОНСТРУКЦІЯ" від 01.09.2016 № 541/16 -КД/П </t>
  </si>
  <si>
    <t>Рішення селищної ради від 05.09.2016 № 7/8-154</t>
  </si>
  <si>
    <t>Реконструкція будівель Святогірського дитячого садка №18 «Ластівка» за адресою пров. Лісовий,14 в м.Святогірськ Донецької області</t>
  </si>
  <si>
    <t>1673,1 м2</t>
  </si>
  <si>
    <t>ТОВ "Експертиза МВК" від 29.05.2018 № 13749</t>
  </si>
  <si>
    <t>Рішення виконкому Святогірської міської ради від 05.07.2018 №87</t>
  </si>
  <si>
    <t>Реконструкція дошкільного навчального закладу № 34 "Вуглик" відділу освіти Добропільської міської ради за адресою: Донецька обл., м. Добропілля, м-н Молодіжний, буд. 40</t>
  </si>
  <si>
    <t>10145 м2</t>
  </si>
  <si>
    <t>Філія ДП "Укрдерж-будекспертиза" у Донецькій області  від 01.08.2018 № 05-0120-18</t>
  </si>
  <si>
    <t>Рішення виконкому від 01.08.2018 № 390</t>
  </si>
  <si>
    <t>Напрямок 3.15. Модернізація матеріально-технічної бази загальноосвітніх навчальних закладів Донецької області в контексті створення системи опорних шкіл України</t>
  </si>
  <si>
    <t>Капiтальний ремонт будівлі опорного закладу "Торецька загальноосвітня школа I-III ступенів № 6"  військово-цивільної адміністрації міста Торецьк Донецької області за адресою: Донецька обл., м.Торецьк, вул. Маяковського, 15</t>
  </si>
  <si>
    <t>9258,95 м2</t>
  </si>
  <si>
    <t>ДП ДНДПВІ "НДІПРОЕКТРЕКОНСТРУКЦІЯ" від 06.04.2018 № 339/е/18</t>
  </si>
  <si>
    <t>Наказ управління освіти від 06.04.2018 № 68</t>
  </si>
  <si>
    <t>3.5.3. Запроваджувати інноваційні освітні програми у середній школі та розбудовувати систему «Освіта впродовж життя»</t>
  </si>
  <si>
    <t>Капітальний ремонт будівлі Олександрівської ЗОШ І - ІІІ ступенів з благоустроєм прилеглої території Олександрівської районної ради Донецької області</t>
  </si>
  <si>
    <t>ДП ДНДПВІ "НДІПРОЕКТРЕКОНСТРУКЦІЯ" від 21.12.2017 № 10-01733-17</t>
  </si>
  <si>
    <t xml:space="preserve">Наказ відділу освіти РДА від 21.03.2018 № 94 </t>
  </si>
  <si>
    <t xml:space="preserve">Реконструкція будівлі Бахмутської загальноосвітньої школи І-ІІІ ступенів № 18 ім. Дмитра Чернявського Бахмутської міської ради Донецької області, розташованої за адресою: м. Бахмут, вул.Ювілейна, 34 </t>
  </si>
  <si>
    <t xml:space="preserve"> 4474,4 м2 </t>
  </si>
  <si>
    <t>Філія ДП "Укрдержбудекспер-тиза" у Донецькій області від 13.07.2018  № 05-0101-18, ТОВ "Експертиза ЗО" від 07.06.2017 № 533-17Д</t>
  </si>
  <si>
    <t>Наказ Управління освіти міської ради від 16.07.2018 № 331</t>
  </si>
  <si>
    <t>Напрямок 3.19. Забезпечення розвитку фізичної культури і спорту, шляхом створення доступної спортивної інфраструктури</t>
  </si>
  <si>
    <t xml:space="preserve">Будівництво  учбового корпусу на 400 учнів та студентів навчального закладу спортивного профілю  ДВУОР ІМ. С. Бубки по вул. Благовіщенська м. Бахмут </t>
  </si>
  <si>
    <t>2020-2022</t>
  </si>
  <si>
    <t>4,1421 га</t>
  </si>
  <si>
    <t>ДП "Укрдержбуд-експертиза" від 25.04.2018 № 05-0119-17</t>
  </si>
  <si>
    <t>Розпорядження голови ОДА від 07.06.2018 № 733/5-18</t>
  </si>
  <si>
    <t>3.5.4. Забезпечити розвиток фізичної культури і спорту, створити доступну спортивну інфраструктуру, розвинути мережу спортивних шкіл та організацій, зокрема шляхом підтримки центрів фізичного здоров'я "Спорт для всіх"</t>
  </si>
  <si>
    <t>Будівництво спортивно-оздоровчого комплексу: футбольне поле, майданчик для пляжного волейболу, легкоатлетична доріжка по вул. Паркова у м. Краматорськ (коригування)</t>
  </si>
  <si>
    <t>11410 м2</t>
  </si>
  <si>
    <t xml:space="preserve">комунальна </t>
  </si>
  <si>
    <t>Філія ДП "Укрдерж-будекспертиза" у Донецькій області від 20.10.2016 № 05-1023-16, 27.01.2016 № 05-1904-15</t>
  </si>
  <si>
    <t>Наказ управління з гуманітарних питань № 65/1-од від 24.10.2016</t>
  </si>
  <si>
    <t xml:space="preserve">Капітальний ремонт Палацу Спорту за адресою: Донецька обл., м. Білозерське, вул. Шахтарської Слави, 19 
</t>
  </si>
  <si>
    <t>2018 - 2020</t>
  </si>
  <si>
    <t>2246,51 м2</t>
  </si>
  <si>
    <t>Інститут  "НДІПРОЕКТРЕКОНСТРУКЦІЯ" від 19.02.2019 №155/е/19, ДП "Жилком" від 22.05.2017 № 491-Е-17/В</t>
  </si>
  <si>
    <t>Рішення виконкому міської ради від 25.02.2019 № 91</t>
  </si>
  <si>
    <t>Палац спорту м. Білицьке (Білицька міська рада) м. Добропілля, за адресою: вул. Миру, будинок 32, м. Білицьке, м. Добропілля, Донецька обл.". Капітальний ремонт</t>
  </si>
  <si>
    <t>1334,9 м2</t>
  </si>
  <si>
    <t>ДП ДНДПВІ "НДІПРОЕКТРЕКОНСТРУКЦІЯ" від 09.09.2019 № 1133/е/19, 13.12.2017 № 3770/е/17</t>
  </si>
  <si>
    <t>Рішення Білицької міської ради від 19.09.2019 № 45</t>
  </si>
  <si>
    <t>Реконструкція футбольного поля штучним покриттям на стадіоні «Шахтар» дитячо-юнацької спортивної школи м. Селидове (105 м x 68 м)</t>
  </si>
  <si>
    <t>7140 м2</t>
  </si>
  <si>
    <t xml:space="preserve">Філія ДП «Укрдерж-будекспертиза» у Донецькій області  від 18.10.2019 № 05-0377-19,  23.05.2017 № 05-0290-17 </t>
  </si>
  <si>
    <t>Рішення виконкому міської ради від 23.10.2019  № 7/49-1496</t>
  </si>
  <si>
    <t>3.5.4. Забезпечити розвиток фізичної культури і спорту, популяризацію здорового способу життя та підтримку провідних спортсменів області, створити доступну спортивну інфраструктуру, розвинути мережу спортивних шкіл та організацій, зокрема шляхом підтримки центрів фізичного здоров'я "Спорт для всіх"</t>
  </si>
  <si>
    <t>Заходи з енергозбереження. Капітальний ремонт комунального закладу «Комплексна дитячо-юнацька спортивна школа № 2 департаменту освіти Маріупольської міської ради Донецької обл.» за адресою: вул. Кронштадтська, 11а у Приморському районі м. Маріуполя</t>
  </si>
  <si>
    <t xml:space="preserve">2020-2022 </t>
  </si>
  <si>
    <t>3619,9 м2</t>
  </si>
  <si>
    <t>ТОВ «ПРОЕКСП» від 10.07.2018 № V-0266-18/ПРОЕКСП</t>
  </si>
  <si>
    <t>Рішення Виконкому міської ради від 18.07.2018 №312</t>
  </si>
  <si>
    <t>Реконструкція стадіону «Шахтар» дитячо-юнацької спортивної школи  м. Селидове за адресою: Донецька обл., м. Селидове, вул. Гоголя, 82</t>
  </si>
  <si>
    <t>207,9 м2</t>
  </si>
  <si>
    <t>Філія ДП "Укрдержбуд-експертиза" у Донецькій області  від 03.08.2018 № 05-0288-18</t>
  </si>
  <si>
    <t xml:space="preserve">Рішення виконкому міської ради  від 15.08.2018  № 116  </t>
  </si>
  <si>
    <t>Реконструкція стадіону імені Ю.П.Скиданова комунального закладу «Спортивний клуб за місцем проживання «Культурно-спортивний центр», розташованого по вул.Світлодарська, 45, м.Слов’янськ, Донецької області</t>
  </si>
  <si>
    <t xml:space="preserve">7140 м2 
</t>
  </si>
  <si>
    <t xml:space="preserve">ДП ДНДПВІ «НДІПРОЕКТРЕКОНСТРУКЦІЯ» від 15.03.2018 № 10-0078-18 </t>
  </si>
  <si>
    <t>Наказ відділу у справах сім'ї, молоді, фізичної культури та спорту міської ради від 17.04.2018 № 01-08/112</t>
  </si>
  <si>
    <t>3.27. Розвиток внутрішнього туризму шляхом створення нових туристичних об'єктів та маршрутів</t>
  </si>
  <si>
    <t>Відтворення інфраструктури для розвитку туризму в місті Святогірськ шляхом створення "єдиного вікна надання екскурсійних послуг населенню"</t>
  </si>
  <si>
    <t>10 од.</t>
  </si>
  <si>
    <t>3.5.5.Сприяти збереженню та розвивати історико-культурну та духовну спадщину, створювати умови для патріотичного виховання населення</t>
  </si>
  <si>
    <t>3.28. Розвиток мережі базових закладів культури області (реконструкція, переоснащення, капітальні ремонти)</t>
  </si>
  <si>
    <t>Капітальний ремонт будівлі Волноваського районного центру культури і дозвілля, яка знаходиться за адресою: м. Волноваха, вул. Центральна, будинок 94</t>
  </si>
  <si>
    <t>3552,5 м2</t>
  </si>
  <si>
    <t>Філія ДП "Укрдерж-будекспертиза" у Донецькій області від 06.04.2018 № 05-0802-17</t>
  </si>
  <si>
    <t>Наказ відділу культури і туризму РДА від 23.07.2018 № 60-од</t>
  </si>
  <si>
    <t>Заходи з енергозбереження. Капітальний ремонт КУ "Міський Будинок Культури ім. Т. Каци, сел. Сартана", благоустрій прилеглої території</t>
  </si>
  <si>
    <t>917,5 м2</t>
  </si>
  <si>
    <t>ТОВ "ПРОЕКСП" від 06.08.2018 № V-0303-18/ПРОЕКСП</t>
  </si>
  <si>
    <t>Рішення Виконкому міської ради від 22.10.2018 №449</t>
  </si>
  <si>
    <r>
      <t xml:space="preserve">нерозподілений залишок
</t>
    </r>
    <r>
      <rPr>
        <sz val="12"/>
        <rFont val="Times New Roman"/>
        <family val="1"/>
        <charset val="204"/>
      </rPr>
      <t>(громадський бюджет)</t>
    </r>
  </si>
  <si>
    <t>Донецька</t>
  </si>
  <si>
    <t xml:space="preserve"> </t>
  </si>
  <si>
    <t>ВГБ 1%</t>
  </si>
  <si>
    <t>Нерозподілений залишок</t>
  </si>
  <si>
    <t>ВСЬОГО:</t>
  </si>
  <si>
    <t>х</t>
  </si>
  <si>
    <t>Погашення кредиторської заборгованості за виконані роботи по об'єкту: "Реконструкція (ефективна термосанація) Миропільської гімназії Романівського району Житомирської області за адресою: смт. Миропіль,                                 вул. Центральна, 46"</t>
  </si>
  <si>
    <t>Реконструкція (ефективна термосанація) Миропільської гімназії Романівського району Житомирської області за адресою: смт. Миропіль,                                 вул. Центральна, 46</t>
  </si>
  <si>
    <t>комун.</t>
  </si>
  <si>
    <t>ТОВ "ПРОЕКСП"     від 14.05.2019     №V-0156-19/ПРОЕКСП</t>
  </si>
  <si>
    <t>Наказ департамету регіонального розвитку Житомирської ОДА  від 17.05.2019  №10</t>
  </si>
  <si>
    <t>1.1.3. Забезпечення енергоефективності</t>
  </si>
  <si>
    <t>Капітальний ремонт (Енергоефективна термосанація) будівлі гімназії в с. Грозине,           вул. Шкільна,6 Коростенського району Житомирської області</t>
  </si>
  <si>
    <t>1 об’єкт</t>
  </si>
  <si>
    <t>ТОВ "Експертиза МВК"                          від 27.03.2017 №6190</t>
  </si>
  <si>
    <t>Наказ відділу освіти Коростенської РДА                      від 28.03.2017 №39</t>
  </si>
  <si>
    <t xml:space="preserve">1.1.3. Забезпечення енергоефективності
</t>
  </si>
  <si>
    <t>Реконструкція Червоненської загальноосвітньої школи І-ІІІ ступенів із застосуванням енергозберігаючих технологій (Коригування)</t>
  </si>
  <si>
    <t>ТОВ "ПРОЕКСП"          від 14.05.2019             №V-0154-19/ПРОЕКСП</t>
  </si>
  <si>
    <t>Наказ департамету регіонального розвитку Житомирської ОДА від 17.05.2019 №11</t>
  </si>
  <si>
    <t>Реконструкція (термомодернізація) Квітневої загальноосвітньої школи І-ІІІ ступенів по вул.Першотравнева, 5 в с. Квітневе Попільнянського району, Житомирської області (Коригування)</t>
  </si>
  <si>
    <t>Філія ДП "Укрдержбудекспертиза" у Житомирській області              від 31.10.2018 №06-0432-18</t>
  </si>
  <si>
    <t>Наказ департаменту регіонального розвитку Житомирської ОДА                   від 21.12.2018 №61</t>
  </si>
  <si>
    <t>Реконструкція загальноосвітньої школи І-ІІІ ступенів с. Словечне, Овруцького району Житомирської області (коригування)</t>
  </si>
  <si>
    <t>ТОВ "Експертиза МВК" від 04.12.2019 №25230</t>
  </si>
  <si>
    <t>Наказ департаменту регіонального розвитку Житомирської ОДА від 06.12.2019  №80</t>
  </si>
  <si>
    <t>Реконструкція (термомодернізація) Андрушківської загальноосвітньої школи I-III ступенів по                    вул. Шкільна, 1 в с. Андрушки Попільнянського району, Житомирської області (коригування)</t>
  </si>
  <si>
    <t xml:space="preserve">Філія ДП "Укрдержбудекспертиза " у Житомирській області               від 10.08.2018      №06-0363-18 </t>
  </si>
  <si>
    <t>Наказ відділу, культури, молоді та спорту  Андрушівської сільської ради від 15.08.2018 №147</t>
  </si>
  <si>
    <t>Капітальний ремонт внутрішніх приміщень із створенням нового освітнього простору за стандартами Новоукраїнської школи (НУШ) у Високівської гімназії Високівської сільської ради за адресою:                                     вул. Центральна 15, с. Високе Черняхівського району Житомирської області (коригування)</t>
  </si>
  <si>
    <t>ТОВ "Експертиза МВК" від 27.11.2019 №25016</t>
  </si>
  <si>
    <t>Наказ департамету регіонального розвитку Житомирської ОДА від 03.12.2019 №74</t>
  </si>
  <si>
    <t>6.12. Забезпечення підвищення якості та рівного доступу населення до загальної середньої освіти, зокрема в сільській місцевості, шляхом оптимізації мережі навчальних закладів та покращення їх матеріально-технічної бази.</t>
  </si>
  <si>
    <t>Реконструкція Новоборівського загальноосвітнього навчального закладу І-ІІІ ступенів-ліцею по        вул. Освіти, 7 в смт. Нова Борова, Хорошівського району, Житомирської області</t>
  </si>
  <si>
    <t>ТОВ "ПРОЕКСП" від 17.10.2018             № V-0457-18/ПРОЕКСП</t>
  </si>
  <si>
    <t>Наказ департамету регіонального розвитку Житомирської ОДА від 18.11.2019 №63</t>
  </si>
  <si>
    <t>Капітальний ремонт Пулинської ЗОШ І-ІІІ ступенів за адресою:       смт. Пулини вул. Шевченка, 158 Житомирської області (комплексна термосанація) (Коригування 2)</t>
  </si>
  <si>
    <t>ТОВ "ПРОЕКСП" від 27.06.2019            № V-0204-19/ПРОЕКСП</t>
  </si>
  <si>
    <t>Наказ департамету регіонального розвитку Житомирської ОДА від 10.07.2019 №15/1</t>
  </si>
  <si>
    <t xml:space="preserve">Капітальний ремонт будівлі (термомодернізація) Хажинської загальноосвітньої школи І-ІІІ ступенів Семенівської сільської ради Житомирської області за адресою: Житомирська область, Бердичівський район, с. Хажин, вул. Двірська, 42 (коригування) </t>
  </si>
  <si>
    <t>ТОВ "Науково-виробниче підприємство "Міжрегіональна будівельна експертиза" від 12.12.2019 №1726-19Е</t>
  </si>
  <si>
    <t>Наказ департамету регіонального розвитку Житомирської ОДА від 12.12.2019 №87</t>
  </si>
  <si>
    <t>Реконструкція (ефективна термосанація) Червоненського ДНЗ "Калинка" по вул. Терещенка, 3-а, смт. Червоне Андрушівського району, Житомирської області (Коригування)</t>
  </si>
  <si>
    <t>ТОВ "ПРОЕКСП"     від 26.12.2019          № V-0559-19/ПРОЕКСП</t>
  </si>
  <si>
    <t>Наказ департамету регіонального розвитку Житомирської ОДА від 26.12.2019 №124</t>
  </si>
  <si>
    <t>Реконструкція будівлі Житомирського обласного онкологічного диспансеру по            вул. Фещенко-Чопівського, 24/4 в м. Житомирі (термосанація) з прибудовою - коригування</t>
  </si>
  <si>
    <t>ТОВ "Експертиза МВК" від 01.07.2019 №22132</t>
  </si>
  <si>
    <t xml:space="preserve">Наказ департаменту регіонального розвитку Житомирської ОДА від 02.07.2019 №13/1 </t>
  </si>
  <si>
    <t>Реконструкція спорткомплексу "Динамо" за рахунок розбудови за адресою: пров. Шкільний, 8,             м. Радомишль, Радомишльського району, Житомирської області (коригування)</t>
  </si>
  <si>
    <t>Філія "Житомиркомундорпроект" ДП НДІПРОЕКТРЕКОНСТРУКЦІЯ" №2691/е/19              від 07.11.2019</t>
  </si>
  <si>
    <t>Наказ департаменту регіонального розвитку Житомирської ОДА від 14.11.2019 №55</t>
  </si>
  <si>
    <t xml:space="preserve">3.3.1. Підвищення суспільної свідомості населення щодо стану здоров’я </t>
  </si>
  <si>
    <t>Капітальний ремонт районного будинку культури за адресою: Житомирська область, місто Малин, вул. Грушевського, 16 (коригування)</t>
  </si>
  <si>
    <t>ТОВ "Науково-виробниче підприємство "Міжрегіональна будівельна експертиза"            від 01.10.2019 №1312-19Е</t>
  </si>
  <si>
    <t>Наказ департаменту регіонального розвитку Житомирської ОДА від 03.12.2019 №73</t>
  </si>
  <si>
    <t>6.36. Розвиток та збереження існуючої мережі закладів культури, мистецтва та музейної справи</t>
  </si>
  <si>
    <t>Коригування робочого проекту по об'єкту: Олевська гімназія  по           вул. Інтернаціональній, 34 в              м. Олевськ Житомирської області - будівництво (завершення будівництва)</t>
  </si>
  <si>
    <t>ТОВ "ПЕРША ПРИВАТНА ЕКСПЕРТИЗА" від 14.02.2020 №14/04-02/20/А</t>
  </si>
  <si>
    <t>Наказ департаменту регіонального розвитку Житомирської ОДА від 17.02.2020  №19</t>
  </si>
  <si>
    <t>6.11. Забезпечення формування системи навчальних закладів для надання високоякісних освітніх послуг з використанням наявних ресурсів шляхом виконання плану створення освітніх округів та модернізації мережі загальноосвітніх, професійно-технічних навчальних закладів, у тому числі шкіл-інтернатів</t>
  </si>
  <si>
    <t>Реконструкція незавершеного будівництва під дитячий садок за адресою: вул. Соборна, 30                     смт. Чоповичі Малинського району Житомирської області</t>
  </si>
  <si>
    <t>ТОВ "ПРОЕКСП"            від 13.12.2018       №V-0535-18/ПРОЕКСП</t>
  </si>
  <si>
    <t>Розпорядження Чоповицького селищного голови від 26.12.2018 №265</t>
  </si>
  <si>
    <t>Капітальний ремонт будинку фізкультури Житомирської дитячо-юнацької спортивної школи "Авангард" за адресою:                   вул. Фещенка-Чопівського, 10 в             м. Житомирі</t>
  </si>
  <si>
    <t>ТОВ "Експертиза МВК"                 від 29.03.2019 №20142</t>
  </si>
  <si>
    <t>Наказ департаменту регіонального розвитку Житомирської ОДА від 02.04.2019 №7</t>
  </si>
  <si>
    <t>3.3.1. Підвищення суспільної свідомості населення щодо стану здоров'я</t>
  </si>
  <si>
    <t>Ремонтно-реставраційні роботи по будівлі Магістрату КЗ "Житомирський обласний краєзнавчий музей" за адресою: вул. Кафедральна, 3 в  м. Житомирі</t>
  </si>
  <si>
    <t>ДП "Укрдержбудекспертиза"               від 20.03.2019 №00-0106-19/ЦБ(00-1898-18/ЦБ)</t>
  </si>
  <si>
    <t>Наказ департаменту регіонального розвитку Житомирської ОДА від 03.04.2019 №9</t>
  </si>
  <si>
    <t>Будівля хірургічного корпусу комунального некомерційного підприємства "Новоград-Волинське міськрайонне територіальне медичне об'єднання" на вул. Наталії Оржеховської, 13 в м. Новограді-Волинському Житомирської області (Коригування)</t>
  </si>
  <si>
    <t>16 ліжок</t>
  </si>
  <si>
    <t xml:space="preserve">Філія ДП "Укрдержбудекспертиза" в Житомирській області              від 12.12.2019      №06-0483-19 </t>
  </si>
  <si>
    <t xml:space="preserve">Розпорядження голови Житомирської ОДА від 27.12.2019 №549    </t>
  </si>
  <si>
    <t>6.26. Підвищення рівня ефективності використання ресурсів, якості та доступності вторинної та третинної медичної допомоги</t>
  </si>
  <si>
    <t>Реконструкція стадіону "Спартак" дитячо-юнацької спортивної школи з футболу "Полісся" в м. Житомирі (Коригування)</t>
  </si>
  <si>
    <t>ТОВ "ПРОЕКСП"        від 12.07.2019         № V-0229-19/ПРОЕКСП</t>
  </si>
  <si>
    <t>Наказ УКБ Житомирської міської ради від 12.07.2019 №50</t>
  </si>
  <si>
    <t>Капітальний ремонт благоустрою території набережної річки Тетерів в місті Житомирі з розміщенням об'єктів фізичної культури і спорту (1-ша черга) Коригування</t>
  </si>
  <si>
    <t>ТОВ "ПРОЕКСП" від 20.08.2019        №V-0281-19/ПРОЕКСП</t>
  </si>
  <si>
    <t>Наказ УКБ Житомирської міської ради від 20.09.2019 №69</t>
  </si>
  <si>
    <t>Реконструкція приміщень дошкільного навчального закладу №32 по вул. Якубовського, 10  в     м. Житомирі (коригування)</t>
  </si>
  <si>
    <t>2016-2020</t>
  </si>
  <si>
    <t>ТОВ "ПЕРША ПРИВАТНА ЕКСПЕРТИЗА" від 21.11.2019 №21-11/19/А</t>
  </si>
  <si>
    <t>Наказ УКБ Житомирської міської ради від 25.11.2019 №86</t>
  </si>
  <si>
    <t>перехідний, фінансувався у 2016</t>
  </si>
  <si>
    <t>Будівництво дошкільного навчального закладу "Малятко" в    с. Станишівка, вул. Кільцева, 2 Житомирського району (коригування)</t>
  </si>
  <si>
    <t>ТОВ "Українська міжрегіональна будівельна експертиза" від 24.05.2019 №00131-19</t>
  </si>
  <si>
    <t>Рішення Станишівської сільської ради від 19.07.219 №902</t>
  </si>
  <si>
    <t>6.14. Розбудова мережі дошкільних навчальних закладів,
підвищення рівня охоплення дітей відповідного віку дошкільною
освітою</t>
  </si>
  <si>
    <t>Реконструкція будівлі дитячого садочку "Білочка" Іршанського НВК "Гімназія – ДНЗ" за адресою вул.Гулія, 11/1, смт.Іршанськ Хорошівського району Житомирської області (коригування)</t>
  </si>
  <si>
    <t>ТОВ "ПЕРША ПРИВАТНА ЕКСПЕРТИЗА" від 13.02.2020 №13-02/20/А</t>
  </si>
  <si>
    <t>Наказ відділу освіти, охорони здоров'я та соціально-культурної сфери Іршанської селищної ради від 13.02.2020 №23</t>
  </si>
  <si>
    <t>Капітальний ремонт спортивного майданчика в Кирданівському закладі загальної середної освіти        І-ІІІ ступенів Овруцької міської ради Житомирської області</t>
  </si>
  <si>
    <t>філія "Житомиркомундорпроект" ДП НДІПРОЕКТРЕКОНСТРУКЦІЯ" від 10.02.2020 №124/е/2020</t>
  </si>
  <si>
    <t>Розпорядження Овруцького міського голови від 11.02.2020 №27</t>
  </si>
  <si>
    <t>6.33. Створення спортивної інфраструктури для занять фізичною культурою і спортом</t>
  </si>
  <si>
    <t>Реконструкція стадіону за адресою: вул. Соборна, 1,  м. Чуднів Житомирської області</t>
  </si>
  <si>
    <t>філія ДП "Укрдержбудекспертиза" у Житомирській області від 07.02.2020 №06-0040-20</t>
  </si>
  <si>
    <t>Наказ відділу освіти Чуднівської міської ради від 10.02.2020 №8 од</t>
  </si>
  <si>
    <t>Житомирська</t>
  </si>
  <si>
    <t>Нерозподілений залишок (в т.ч. ВГБ)</t>
  </si>
  <si>
    <t>ВСЬОГО по ПЕРЕХІДНИМ</t>
  </si>
  <si>
    <t>Реконструкція нежитлової будівлі школи-саду І-ІІ ступенів за адресою: смт.Батьово, вул.Шевченка,4</t>
  </si>
  <si>
    <t>Збільшення місць з 88 місць до 128 місць. Загальна площа — 2419,9 м. кв.</t>
  </si>
  <si>
    <t>Філія ДП «Укрдержбудекспертиза» у Закарпатській області №07-1479-17 від 10.04.2018 р.</t>
  </si>
  <si>
    <t>Розпорядження № 36 від 13.04.2018 р.</t>
  </si>
  <si>
    <t>1.1.2. Оптимізація мережі та модернізація матеріально-технічної бази і умов навчання в закладах освіти, зокрема в сільській місцевості</t>
  </si>
  <si>
    <t>42,8571 (Рейтингова оцінка членів комісії 2019 року)</t>
  </si>
  <si>
    <t>Капітальний ремонт автомобільної дороги Великі Ком'яти-Вилок (ділянка Великі Ком'яти - Шаланки)</t>
  </si>
  <si>
    <t>7,5 км</t>
  </si>
  <si>
    <t>Філія ДП "Укрбудекспертиза" у Закарпатській області, від 02.06.2017 № 07-0817-17</t>
  </si>
  <si>
    <t>Рішення Великоком'єтівської сільської ради від 16.07.2017</t>
  </si>
  <si>
    <t>2.1.1. Будівництво, реконструкція і ремонт внутрішніх доріг автомобільного сполучення і мостів</t>
  </si>
  <si>
    <t>40 (Рейтингова оцінка членів комісії 2018 року)</t>
  </si>
  <si>
    <t>Реконструкція будівлі колишнього кінотеатру “Верховина” та гаражів, що знаходиться за адресою смт Воловець, вул.. Карпатська, 33а під спортивний комплекс “Верховина"</t>
  </si>
  <si>
    <t>Загальна площа — 425 м. кв.</t>
  </si>
  <si>
    <t>Філія ДП "Укрбудекспертиза" у Закарпатській області, від 28.11.2018 р. № 07-1064-18</t>
  </si>
  <si>
    <t>Наказ відділу освіти Воловецької РДА № 221 від 03.12.2019</t>
  </si>
  <si>
    <t>1.3.3. Розвиток регіональної інфраструктури для занять фізкультурою і спортом та оздоровлення, зокрема у сільській місцевості</t>
  </si>
  <si>
    <t>42,5 (Рейтингова оцінка членів комісії 2019 року)</t>
  </si>
  <si>
    <t>Будівництво мосту через р. Латориця на автодорозі загального користування місцевого значення С 070404 (Київ-Чоп) -Тишів с. Котельниця Воловецького району на км 2+500 Закарпатської області</t>
  </si>
  <si>
    <t>18 м.</t>
  </si>
  <si>
    <t>Філія ДП "Укрбудекспертиза" у Закарпатській області, від №07-1242-18 від .. Р.</t>
  </si>
  <si>
    <t>Розпорядження голови Воловецької РДА № 18 від 24.01.2019</t>
  </si>
  <si>
    <t>49,2857 (Рейтингова оцінка членів комісії 2019 року)</t>
  </si>
  <si>
    <t>Поточний середній ремонт автомобільної дороги місцевого значення 0070502 Довге – Іршава, км 0+000-21+700</t>
  </si>
  <si>
    <t>21700 м.</t>
  </si>
  <si>
    <t>державна</t>
  </si>
  <si>
    <t>Не передбачено</t>
  </si>
  <si>
    <t>Розпорядження голови Іршавської РДА 01.02.2018 № 40</t>
  </si>
  <si>
    <t>42 (Рейтингова оцінка членів комісії 2018 року)</t>
  </si>
  <si>
    <t>Реконструкція спортивного залу Діловецької ЗОШ І-ІІІ ст. по вул. Трибушанській, 14 в с. Ділове Рахівскього району Закарпатської області. Коригування</t>
  </si>
  <si>
    <t>об'єкт</t>
  </si>
  <si>
    <t>Філія ДП "Укрбудекспертиза" у Закарпатській області, від 23.08.2018 № 07-1055-17</t>
  </si>
  <si>
    <t>Наказ відділу освіти, молоді та спорту від 08.09.2017 № 430</t>
  </si>
  <si>
    <t>32 (Рейтингова оцінка членів комісії 2018 року)</t>
  </si>
  <si>
    <t>Реконструкція водозахисних споруд та регулювання русла р. Шопурка в районі ТОВ "ВГСМ", "ТЕХНОПОЛІС" на території смт. В. Бичків Рахівського району, Закарпатської області</t>
  </si>
  <si>
    <t>192 м.</t>
  </si>
  <si>
    <t>Філія ДП "Укрбудекспертиза" у Закарпатській області, від 27.02.2018 № 07-0165-18</t>
  </si>
  <si>
    <t>Розпорядження голови с/р 27.02.2018 № 189</t>
  </si>
  <si>
    <t xml:space="preserve">4.3.1 Створення системи випереджаючого екологічного моніторингу якості води, грунтових вод, грунтів, повітря і рівня грунтових вод  </t>
  </si>
  <si>
    <t>37 (Рейтингова оцінка членів комісії 2018 року)</t>
  </si>
  <si>
    <t>Поточний середній ремонт автомобільної дороги загального користування місцевого значення О-07-09-04 Рахів-Богдан-Луги на ділянці км 1+500 – км 21+600</t>
  </si>
  <si>
    <t>20,1 км.</t>
  </si>
  <si>
    <t>Розпорядження голови Рахівської РДА №179 від 17.07.2017 р.</t>
  </si>
  <si>
    <t>52,8571 (Рейтингова оцінка членів комісії 2019 року)</t>
  </si>
  <si>
    <t>Реконструкція мосту через річку Свалявка по вул.Достоєвського в м.Свалява Закарпатської області ( відновлювальні роботи після проходження паводку)</t>
  </si>
  <si>
    <t>24 м.</t>
  </si>
  <si>
    <t>Державне підприємство державний науково-дослідницький та проектний інститут "НДІПРОЕКТРЕКОНСТРУКЦІЯ" від 23.08.2017 № 1619/е/17</t>
  </si>
  <si>
    <t>Рішення Свалявської міської ради № 424 від 28.08.2017 р.</t>
  </si>
  <si>
    <t>51,4286 (Рейтингова оцінка членів комісії 2019 року)</t>
  </si>
  <si>
    <t>Будівництво дитячого садка на 100 місць в с.Нижня Апша, Тячівського району</t>
  </si>
  <si>
    <t>100 місць</t>
  </si>
  <si>
    <t>Філія ДП "Укрбудекспертиза" у Закарпатській області, від 23.05.2016 № 07-0786-16</t>
  </si>
  <si>
    <t>Рішення Нижньоапшанської сільської ради від 01.06.2016 № 1</t>
  </si>
  <si>
    <t>3.5.2 Розвиток мережі закладів загальної освіти і дошкільного виховання на сільських територіях</t>
  </si>
  <si>
    <t xml:space="preserve">Реконструкція Тячівської ЗОШ №2 по вул. Партизанській, 26 в м.Тячів </t>
  </si>
  <si>
    <t>Загальна площа будівлі – 1142 кв.м.</t>
  </si>
  <si>
    <t>Філія ДП "Укрбудекспертиза" у Закарпатській області, №07-0244-19 від 22.04.2019 р.</t>
  </si>
  <si>
    <t>Наказ управління освіти, охорони здоров'я, культури, сім'ї, молоді та спорту Тячівської міської ради від 23.04.2019 № 32</t>
  </si>
  <si>
    <t>1.1.2 Оптимізація мережі та модернізація матеріально-технічної бази і умов навчання в закладах освіти</t>
  </si>
  <si>
    <t>43.5714 (Рейтингова оцінка членів комісії 2019 року)</t>
  </si>
  <si>
    <t>Будівництво "Спортивного комплексу в с.Невицьке , по вул.Центральна,б/н, Ужгородського району.Коригування."</t>
  </si>
  <si>
    <t>Загальна площа будівлі – 514,43 кв.м.</t>
  </si>
  <si>
    <t>Філія ДП "Укрбудекспертиза" у Закарпатській області, №07-1379-17 від 15.03.2018 р.</t>
  </si>
  <si>
    <t>Рішення Невицької сільської ради від 23.04.2018 р.</t>
  </si>
  <si>
    <t>3.5.3.Розвиток мереж закладів культури та фізкультури і занять спортом</t>
  </si>
  <si>
    <t>Реконструкція будівлі під дитячий садок та ФАП в с.Яблунівка Хустського району. Коригування</t>
  </si>
  <si>
    <t>Площа — 387,22 м. кв.40 місць</t>
  </si>
  <si>
    <t>Філія ДП "Укрбудекспертиза" у Закарпатській області, №07-0038-19 від 18.02.2019 р.</t>
  </si>
  <si>
    <t>Рішення Вишківської сел/р № 1022 від 21.02.2019 р.</t>
  </si>
  <si>
    <t>Закарпатська</t>
  </si>
  <si>
    <t>Разом по області:</t>
  </si>
  <si>
    <r>
      <t xml:space="preserve">нерозподілений залишок
</t>
    </r>
    <r>
      <rPr>
        <b/>
        <i/>
        <sz val="12"/>
        <rFont val="Times New Roman"/>
        <family val="1"/>
        <charset val="204"/>
      </rPr>
      <t>(громадський бюджет)</t>
    </r>
  </si>
  <si>
    <t xml:space="preserve">Перехідні проекти </t>
  </si>
  <si>
    <t>в тому числі:</t>
  </si>
  <si>
    <t xml:space="preserve">Реконструкція плавального басейну Комунального закладу "Запорізька обласна школа вищої спортивної майстерності" Запорізької обласної ради по вул. Перемоги, 68 у м. Запоріжжя 
</t>
  </si>
  <si>
    <t>380 відвідува-нь за день</t>
  </si>
  <si>
    <t>Кому-нальна</t>
  </si>
  <si>
    <t>ДП "Укрдерж-будекспертиза" від 18.06.2019 
№ 08-0404/19</t>
  </si>
  <si>
    <t>Наказ директора Департаменту капітального будівництва облдерж-адміністрації від 22.08.2019 № 130</t>
  </si>
  <si>
    <t xml:space="preserve">Завдання 1.2.2 «Формування здорового способу життя» Стратегії регіонального розвитку Запорізької області на період до 2020 року, 
пункт 1.12 "Модернізація, будівництво, реконструкція, облаштування об’єктів спортивної, молодіжної та оздоровчої інфраструктури Запорізької області" Плану заходів з реалізації Стратегії,
 затверджених рішенням обласної ради 
від 25.02.2016 № 1 </t>
  </si>
  <si>
    <t xml:space="preserve">Будівництво шкільного стадіону Азовської ЗОШ І-ІІІ ст. по вул. Молодіжна, 92 
в с.Азовське </t>
  </si>
  <si>
    <t>Об'єкт</t>
  </si>
  <si>
    <t>Спільна власність Бердянської міської об'єднаної територіальної громади</t>
  </si>
  <si>
    <t>ПП "Бердянськ-міськбуд" 
від 28.11.2018
№ 236/1118</t>
  </si>
  <si>
    <t>Наказ директора Департаменту капітального будівництва облдерж-адміністрації від 17.12.2018
№ 250</t>
  </si>
  <si>
    <t>Будівництво водно-спортивного комплексу (плавального басейну) по вул. Ярослава Мудрого, 13 м. Мелітополь Запорізької області (коригування)</t>
  </si>
  <si>
    <t>25 х 21 м</t>
  </si>
  <si>
    <t>ДП "Укрдерж-будекспертиза" від 18.04.2018
№ 08-0224/1-18</t>
  </si>
  <si>
    <t>Наказ начальника відділу капітального будівництва Мелітопольської міської ради від 18.04.2018
№ 32</t>
  </si>
  <si>
    <t>Розвиток енергоефективності комунальних навчальних та медичних закладів</t>
  </si>
  <si>
    <t xml:space="preserve">Капітальний ремонт (модернізація) будівлі КЗ "Веселівська районна різнопрофільна гімназія" Веселівської селищної ради </t>
  </si>
  <si>
    <t>фасад з вікнами - 3408,4 кв. м; покрівля - 2630,0 кв. м</t>
  </si>
  <si>
    <t>ТОВ "ПІВДЕНЬЕКСПЕРТпроект" від 19.09.2019
№ 0020-19Е</t>
  </si>
  <si>
    <t>Наказ директора Департаменту капітального будівництва облдерж-адміністрації від 15.10.2019 № 158</t>
  </si>
  <si>
    <t xml:space="preserve">Завдання 1.1.3 «Доступність до якісної освіти протягом життя як основи життєвого успіху особистості» Стратегії регіонального розвитку Запорізької області на період до 2020 року, 
пункт 1.6. "Модернізація закладів освіти" Плану заходів з реалізації Стратегії, затверджених рішенням обласної ради 
від 25.02.2016 № 1 </t>
  </si>
  <si>
    <t>Капітальний ремонт будівель комунального закладу «Запорізька загальноосвітня санаторна школа-інтернат №7 І-ІІ ступенів» ЗОР у м. Запоріжжі. Комплексне утеплення. За адресою: м.Запоріжжя, вул. Ленська, 1а</t>
  </si>
  <si>
    <t>2087 кв. м - покрівля,
2037,1 кв. м - фасад,
338,4 кв. м - укоси
60,2 кв. м - цоколь
122,9 кв. м - фундамент,
366,6 кв. м - вимощення</t>
  </si>
  <si>
    <t>Спільна власність терито-ріальних громад сіл, селищ, міст області</t>
  </si>
  <si>
    <t>ДП "Укрдерж-будекспертиза" від 09.09.2019
№ 08-0493-19</t>
  </si>
  <si>
    <t>Наказ директора Департаменту капітального будівництва облдерж-адміністрації від 15.10.2019 
№ 160</t>
  </si>
  <si>
    <t>Капітальний ремонт будівлі Комунального закладу "Дніпрорудненська гімназія "Софія" - загальноосвітня школа І-ІІІ ступенів № 1" Василівської районної ради Запорізької області" що розташована за адресою: Запорізька область, Василівський район, м. Дніпрорудне, вул. Героїв праці № 7 - Термомодернізація головного корпусу учбового закладу</t>
  </si>
  <si>
    <t>1144,61 кв. м</t>
  </si>
  <si>
    <t>Спільна власність терито-ріальних громад сіл, селищ, міст Василів-ського району</t>
  </si>
  <si>
    <t>ТОВ "ПРОЕКСП" від 20.11.2017
№ V-0075-17/ ПРОЕКСП</t>
  </si>
  <si>
    <t>Розпорядження голови Василівської райдержадміні-страції від 12.04.2019
№ 111</t>
  </si>
  <si>
    <t>Реконструкція будівлі Комунального закладу "Навчально-виховний комплекс "ОСНОВА" Преображенської сільської ради Оріхівського району Запорізької області</t>
  </si>
  <si>
    <t>2333 кв. м</t>
  </si>
  <si>
    <t>ТОВ "Українська будівельна експертиза"  
від 23.12.2019 
№ 3-384-19-ЕП/КО</t>
  </si>
  <si>
    <t>Рішення Преображенської сільської ради Оріхівського району Запорізької області 
від 31.01.2020
№ 15</t>
  </si>
  <si>
    <t>Термомодернізація будівлі операційного блоку КУ "Запорізька обласна клінічна лікарня" ЗОР по Оріхівському шосе, 10 м. Запоріжжя - реконструкція</t>
  </si>
  <si>
    <t>фасад - 3680 кв. м; цоколь - 800,1 кв. м; покрівля - 1113,4 кв. м; вимощення - 355,6 кв. м</t>
  </si>
  <si>
    <t>ДП "Укрдерж-будекспертиза" від 03.12.2018
№ 08-0961/1-18</t>
  </si>
  <si>
    <t>Наказ директора Департаменту охорони здоров'я облдерж-адміністрації від 16.01.2019
№ 73</t>
  </si>
  <si>
    <t>Завдання 1.2.1 «Підвищення доступності та ефективності медичного обслуговування»  Стратегії регіонального розвитку Запорізької області на період до 2020 року,  
пункт 1.9 "Зміцнення матеріально-технічної та лікувально-діагностичної бази закладів охорони здоров’я Запорізької області" Плану заходів з реалізації Стратегії,
затверджених рішенням обласної ради
від 25.02.2016 № 1</t>
  </si>
  <si>
    <t>Термомодернізація будівлі аудиторного корпусу КУ "Запорізька обласна клінічна лікарня" ЗОР по Оріхівському шосе, 10 м. Запоріжжя - реконструкція</t>
  </si>
  <si>
    <t>фасад - 2180 кв. м; цоколь - 560,8 кв. м; покрівля - 2050,3 кв. м; вимощення - 430,5 кв. м</t>
  </si>
  <si>
    <t>ДП "Укрдерж-будекспертиза" від 03.12.2018
№ 08-0960/1-18</t>
  </si>
  <si>
    <t>Наказ директора Департаменту охорони здоров'я облдерж-адміністрації від 16.01.2019
№ 76</t>
  </si>
  <si>
    <t>Реконструкція кардіологічного корпусу міської лікарні м. Бердянськ</t>
  </si>
  <si>
    <t>кардіологічне відділення - 39 місць; відділення реанімації - 10 місць</t>
  </si>
  <si>
    <t>ДП "Укрдерж-будекспертиза" від 28.09.2012
№ 08-02104-12</t>
  </si>
  <si>
    <t>Наказ начальника Управління капітального будівництва, реконструкції та технічного нагляду виконавчого комітету Бердянської міської ради від 05.10.2012 № 73</t>
  </si>
  <si>
    <t>Інвестиційні проекти 2020 року</t>
  </si>
  <si>
    <t>Реконструкція спортивного майданчику з трибуною Запорізької гімназії № 8 Запорізької міської ради Запорізької області по вул. Європейська, 14-а м. Запоріжжя</t>
  </si>
  <si>
    <t>ТОВ "ПЕРША ПРИВАТНА ЕКСПЕРТИЗА" від 30.10.2019
№ 30/01-10/19/А</t>
  </si>
  <si>
    <t>Наказ Департаменту освіти і науки територіального відділу освіти Комунарського району Запорізької міської ради від 04.11.2019
 № 319/р</t>
  </si>
  <si>
    <t>Завдання 1.2.2 «Формування здорового способу життя» Стратегії регіонального розвитку Запорізької області на період до 2020 року,
 пункт 1.12 "Модернізація, будівництво, реконструкція, облаштування об’єктів спортивної, молодіжної та оздоровчої інфраструктури Запорізької області" Плану заходів з реалізації Стратегії, затверджених рішенням обласної ради
від 25.02.2016 № 1</t>
  </si>
  <si>
    <t>Реконструкція футбольного поля Комунального закладу "Фізкультурно-оздоровчого клубу "Таврія" Василівської районної ради Запорізької області - заміна покриття за адресою: мікрорайон 40 років Перемоги, б. 12 м. Василівка, Василівський район, Запорізька область, 71600</t>
  </si>
  <si>
    <t>ПКД 
на експертизі</t>
  </si>
  <si>
    <t>Завдання 1.2.2 «Формування здорового способу життя» Стратегії регіонального розвитку Запорізької області на період до 2020 року, 
пункт 1.12 "Модернізація, будівництво, реконструкція, облаштування об’єктів спортивної, молодіжної та оздоровчої інфраструктури Запорізької області" Плану заходів з реалізації Стратегії, затверджених рішенням обласної ради
від 25.02.2016 № 1</t>
  </si>
  <si>
    <t xml:space="preserve">Реконструкція стадіона імені  "Андрєєва" за адресою: вул. Стадіонна, 1а с. Михайлівське Новомиколаївського району Запорізької області
</t>
  </si>
  <si>
    <t>Кому-
нальна</t>
  </si>
  <si>
    <t>Реконструкція стадіону за адресою: Запорізька область, Оріхівський район, смт. Комишуваха, вул. Зарічна,33а</t>
  </si>
  <si>
    <t>ТОВ "Південьекспертпроект" 
від 02.12.2019
 № 0067-19Е</t>
  </si>
  <si>
    <t>Рішення Комишуваської селищної ради від 03.12.2019 
№ 55</t>
  </si>
  <si>
    <t>Реконструкція будівлі комунального закладу "Запорізька спеціальна загальноосвітня школа-інтернат "Джерело" Запорізької обласної ради по вул. Червонополянська, 2, м. Запоріжжя. Комплексна термомодернізація</t>
  </si>
  <si>
    <t>Утеплення фасадів (стін) будівель - 4260 м², утеплення цоколя - 1094,7 м²</t>
  </si>
  <si>
    <t>ДП "Укрдержбуд-експертиза"
від 16.03.2018
 № 08-0029/2-18</t>
  </si>
  <si>
    <t>Наказ в.о. директора Департаменту освіти і науки Запорізької облдержадміністрації 
від 10.04.2018 
№ 259</t>
  </si>
  <si>
    <t>Капітальний ремонт фасаду, вітражів Приазовського дошкільного навчального закладу (ясла-садка) № 3 "Сонечко" за адресою: смт Приазовське, вул. Пушкіна, 8 А, Запорізької області</t>
  </si>
  <si>
    <t>фасад -
1284 кв. м;
покрівля - 
1224 кв. м</t>
  </si>
  <si>
    <t>ТОВ "Експертиза МВК"
 від 02.01.2019
№ 19065</t>
  </si>
  <si>
    <t>Розпорядження Приазовського селищного голови
від  22.01.2019 
№ 17</t>
  </si>
  <si>
    <t>Інші напрямки</t>
  </si>
  <si>
    <t>Реконструкція площі Фестивальної в м. Запоріжжі</t>
  </si>
  <si>
    <t>6,7701 га</t>
  </si>
  <si>
    <t>ТОВ "Південьекспертпроект" 
від 28.12.2019
 № 0045.1-19Е</t>
  </si>
  <si>
    <t>Розпорядження голови Запорізької облдержадмі-ністрації
від 04.02.2020
№ 41</t>
  </si>
  <si>
    <t xml:space="preserve">Завдання 2.3.3 «Використання історико-культурного надбання для розвитку внутрішнього туризму» Стратегії регіонального розвитку Запорізької області на період до 2020 року, 
пункт 2.23. "Збереження та розвиток історико-культурного середовища регіону" Плану заходів з реалізації Стратегії, 
затверджених рішенням обласної ради 
від 25.02.2016 № 1 </t>
  </si>
  <si>
    <t>Будівництво нового корпусу блоку дистанційної променевої терапії комунальної установи «Запорізький обласний клінічний онкологічний диспансер» Запорізької обласної ради за адресою: м. Запоріжжя, вул. Культурна, 177-А</t>
  </si>
  <si>
    <t>ДП "Укрдержбуд-експертиза"
від 27.02.2019
 № 08-1003-18</t>
  </si>
  <si>
    <t>Наказ КУ "Запорізький обласний клінічний онкологічний диспансер" Запорізької обласної ради від 21.01.2020 
№ 6</t>
  </si>
  <si>
    <t xml:space="preserve">Завдання 1.2.1 «Підвищення доступності та ефективності медичного обслуговування»  Стратегії регіонального розвитку Запорізької області на період до 2020 року, 
пункт 1.9 "Зміцнення матеріально-технічної та лікувально-діагностичної бази закладів охорони здоров’я Запорізької області" Плану заходів з реалізації Стратегії,
 затверджених рішенням обласної ради 
від 25.02.2016 № 1 </t>
  </si>
  <si>
    <t>"Корпус-вставка № 3 Мелітопольського онкологічного диспансеру по пр. Б.Хмельницького, 46 в м. Мелітополі - будівництво" (Коригування)</t>
  </si>
  <si>
    <t>Будівництво нового корпусу-вставки на 150 відвідувань у зміну</t>
  </si>
  <si>
    <t>ДП «Укрдержбуд-експертиза» в Запорізькій області  
від 28.03.2017
№ 08-0155-17</t>
  </si>
  <si>
    <t>Наказ заступника начальника Управління капітального будівництва Запорізької облдержадмі-ністрації 
від 28.03.2017
 № 28</t>
  </si>
  <si>
    <t>Реконструкція будівлі комунального закладу Кушугумського навчально-виховного комплексу «Інтелект» по вул. Шевченко, 71 смт Кушугум Запорізького району Запорізької області</t>
  </si>
  <si>
    <t xml:space="preserve">Збільшення проєктної потужності закладу з 400 до 600 учнів </t>
  </si>
  <si>
    <t xml:space="preserve"> ДП «Жилком»               
від 19.12.2018
№ 632-Е-18/А </t>
  </si>
  <si>
    <t>Наказ директора Департаменту капітального будівництва Запорізької облдержадміністрації 
від 22.12.2018 
№ 254</t>
  </si>
  <si>
    <t>Запорізька</t>
  </si>
  <si>
    <t>ПЕРЕХІДНІ ПРОЄКТИ, РЕАЛІЗАЦІЯ ЯКИХ РОЗПОЧАЛАСЯ У 2016-2018 РОКАХ</t>
  </si>
  <si>
    <t>Капітальний ремонт (утеплення фасаду та заміна віконних, дверних блоків) лікувального корпусу №1 центральної районної лікарні Тетіївської районної ради по вул. Цвіткова, 26 в 
м. Тетіїв, Київської області</t>
  </si>
  <si>
    <t>ТОВ "Експертиза МВК" № 26131 від 17.01.2020</t>
  </si>
  <si>
    <t>Наказ КП "Комунальне некомерційне підприємство Тетіївська центральна районна лікарня" Тетіївська районна рада від 22.01.2020 №24-К</t>
  </si>
  <si>
    <t>Завдання 2.4.2 Стратегії розвитку Київської області на період до 2020 року, затверджена рішенням Київської обласної ради від 04.12.2014 № 856-44-VI</t>
  </si>
  <si>
    <t>Будівництво фізкультурно-оздоровчого комплексу по вул. Ватутіна, 36 у 
м. Миронівка Київської області</t>
  </si>
  <si>
    <t>ДП "НДІПРОЕКТРЕКОНСТРУКЦІЯ" №2305/е/19 від 04.11.2019</t>
  </si>
  <si>
    <t>Наказ ДРР КОДА від 05.12.2019 № 370-ОД</t>
  </si>
  <si>
    <t>Завдання 2.3.4 Стратегії розвитку Київської області на період до 2020 року, затверджена рішенням Київської обласної ради від 04.12.2014 № 856-44-VI</t>
  </si>
  <si>
    <t xml:space="preserve">Будівництво загальноосвітньої школи І-ІІІ ступенів в 
с. Микуличі Бородянського району Київської області </t>
  </si>
  <si>
    <t>ДП "КИЇВОБЛБУДІНВЕСТ" ФІЛІЯ "КИЇВОБЛБУДЕКСПЕРТИЗА" № 01-0694-18-ЦБ від 21.08.2018</t>
  </si>
  <si>
    <t>Рішення КОР від 19.12.19 №777-32-VII</t>
  </si>
  <si>
    <t>Завдання 2.2.1 Стратегії розвитку Київської області на період до 2020 року, затверджена рішенням Київської обласної ради від 04.12.2014 № 856-44-VI</t>
  </si>
  <si>
    <t xml:space="preserve">Будівництво школи мистецтв та ремесел в с. Велика Олександрівка Бориспільського району Київської області </t>
  </si>
  <si>
    <t>2016-2018, 2020</t>
  </si>
  <si>
    <t>ТОВ "Експертиза в будівництві" від 25.03.19 №0306-4438-19/УЕБ/В</t>
  </si>
  <si>
    <t>Наказ ДРР КОДА від 09.04.2019 № 34-ОД</t>
  </si>
  <si>
    <t>Завдання 2.2.4 Стратегії розвитку Київської області на період до 2020 року, затверджена рішенням Київської обласної ради від 04.12.2014 № 856-44-VI</t>
  </si>
  <si>
    <t>Капітальний ремонт головного лікувального корпусу: утеплення фасадів з заміною вікон та вхідних дверей на металопластикові, часткове відновлення покрівлі та вимощення КЗ КОР «Київська обласна дитяча лікарня» за адресою: вул.Хрещатик,83 м. Боярка Київської області</t>
  </si>
  <si>
    <t>ТОВ "Експертиза МВК" № 13781 від 30.05.2018</t>
  </si>
  <si>
    <t>НОВІ ПРОЄКТИ</t>
  </si>
  <si>
    <t>ІНВЕСТИЦІЙНІ ПРОЄКТИ ЕНЕРГОЕФЕКТИВНОСТІ ОСВІТНІХ ТА МЕДИЧНИХ ЗАКЛАДІВ</t>
  </si>
  <si>
    <t xml:space="preserve">Будівництво дошкільного навчального закладу на 230 місць в с. Нові Петрівці Вишгородського району Київської області. </t>
  </si>
  <si>
    <t>230 місць</t>
  </si>
  <si>
    <t>ДП "Київоблбудінвест" від 17.10.2018 №01-0789-18/КД</t>
  </si>
  <si>
    <t>Розпорядження Новопетрівської сільської ради від 01.11.2018 №48-з</t>
  </si>
  <si>
    <t>Будівництво комунального дошкільного дитячого навчального закладу по вул. Шкільній в місті Вишгород</t>
  </si>
  <si>
    <t>150 місць</t>
  </si>
  <si>
    <t>ТОВ "Укреспертиза в будівництві" від 05.07.19 №С0022-4299-19/УЕБ/А</t>
  </si>
  <si>
    <t>Наказ КП "Координаційний центр з будівництва та земельних питань Вишгородської міської ради" від 08.07.2019 №8/7</t>
  </si>
  <si>
    <t>Будівництво дитячого садка на 75 місць в с. Синяк Вишгородського району Київської області</t>
  </si>
  <si>
    <t>ТОВ "Науково-виробниче підприємство "Міжрегіональна будівельна експертиза" №2001-18Е від 07.12.18</t>
  </si>
  <si>
    <t>Рішення Синяківської сільської ради від 25.01.2019 №2</t>
  </si>
  <si>
    <t>Будівництво навчально-виховного закладу "Дитячий садок - початкова школа" в смт.Глеваха Васильківського району Київської області</t>
  </si>
  <si>
    <t>577 місць</t>
  </si>
  <si>
    <t>ДП "Київоблбудінвест" ФІЛІЯ "Київоблбудекспертиза" № 01-0790-18/КД від 04.10.2018р.</t>
  </si>
  <si>
    <t>Рішення Глевахівської селищної ради від 05.08.2013 №1057-39-VI</t>
  </si>
  <si>
    <t xml:space="preserve">Будівництво II-го корпусу ДНЗ "Червона Шапочка",кількістю місць 100, за адресою: вулиця Київська (Кірова), 3-А, село Михайлівка-Рубежівка, Києво-Святошинського району, Київської області </t>
  </si>
  <si>
    <t>ДП "Київоблбудінвест" ФІЛІЯ "Київоблбудекспертиза" № 01-0038-18/ЦБ від 02.05.2018р.</t>
  </si>
  <si>
    <t>Рішення Михайлівсько-Рубежівської сільської ради від 17.05.2018 №1</t>
  </si>
  <si>
    <t>Будівництво дитячого дошкільного  закладу по вул. Першотравнева,11-Б  с.Мала Солтанівка,  Васильківського району Київської області</t>
  </si>
  <si>
    <t>35 місць</t>
  </si>
  <si>
    <t>ТОВ "Експертиза МВК" від 02.08.2019р.№22862</t>
  </si>
  <si>
    <t>Рішення Малосолтанівської сільської ради від 15.08.2019 №661-ХХХVII-VII</t>
  </si>
  <si>
    <t>Капітальний ремонт дитячого садочку по вул. Шевченка, 15 в смт Згурівка Згурівського району Київської області</t>
  </si>
  <si>
    <t>ДП "Київоблбудінвест" від 19.12.2019 №01-0929-19/КД</t>
  </si>
  <si>
    <t>Рішення Згурівської селищної ради Київської області від 24.01.2020 №1561-53-VII</t>
  </si>
  <si>
    <t>Реконструкція приміщення опорного навчального закладу Гребінківський НВК "загальноосвітня школа І-ІІІ ступенів - дошкільний навчальний заклад" по проспекту Науки, 23 в 
смт. Гребінки Васильківського району Київської області</t>
  </si>
  <si>
    <t>ТОВ "Експертиза МВК" від 16.01.2020 №26125</t>
  </si>
  <si>
    <t>Наказ відділу освіти Васильківської РДА від 17.01.2020 №16</t>
  </si>
  <si>
    <t>Реконструкція будівлі школи та майстерні Піївської загальноосвітньої школи І-ІІІ ступенів Ржищівської міської ради Київської області</t>
  </si>
  <si>
    <t>122 місця</t>
  </si>
  <si>
    <t>"НДІпроектреконструкція" від 20.12.19 №2519/е/19</t>
  </si>
  <si>
    <t>Наказ ДРР від 23.01.2020 №2-ОД</t>
  </si>
  <si>
    <t>Капітальний ремонт будівлі Пашківської загальноосвітньої школи І-ІІІ ступенів по вул. Кірова,4 с. Пашківка Макарівського району Київської області</t>
  </si>
  <si>
    <t>140 місць</t>
  </si>
  <si>
    <t>ТОВ "Укрекспертиза в будівництві" , 20.15.2019р. №0046-5032-19/УЕБ/А</t>
  </si>
  <si>
    <t>Наказ Макарівської РДА відділ освіти, фізичної культури та спорту від 27.05.2019 №191/1</t>
  </si>
  <si>
    <t>Погашення кредиторської заборгованості по будівництву гімназії на 14 класів по вул. Вишнева в м.Буча Київської області</t>
  </si>
  <si>
    <t>14 класів</t>
  </si>
  <si>
    <t>ДП "Київоблбудінвест" від 27.06.2018 №01-0267-18/ЦБ</t>
  </si>
  <si>
    <t>Наказ ДРР КОДА від 11.07.2018 № 163-ОД</t>
  </si>
  <si>
    <t>ІНВЕСТИЦІЙНІ ПРОЄКТИ, СПРЯМОВАНІ НА РОЗВИТОК СПОРТИВНОЇ ІНФРАСТРУКТУРИ</t>
  </si>
  <si>
    <t>Будівництво стадіону за адресою: вул.Привокзальна, 5а, с.Переяславське, Переяслав-Хмельницького району Київської області</t>
  </si>
  <si>
    <t>ТОВ "Укрекспертиза в будівництві" , 02.12.2019р. №1641-4438-19/УЕБ/В</t>
  </si>
  <si>
    <t>Рішення Студениківської сільської ради від 11.12.2019 №999-ХХХІХ-VII</t>
  </si>
  <si>
    <t>Реконструкція трибун з влаштуванням універсального ігрового майданчику на території стадіону "Колос" по вул. Цвіткова,39 в м.Тетіїв Київської області</t>
  </si>
  <si>
    <t>ДП "НДІпроектреконструкція" від 18.12.2018 №3885/е/18-КД/П</t>
  </si>
  <si>
    <t>Рішення Тетіївської міської ради від 20.12.2018 №172</t>
  </si>
  <si>
    <t>Київська</t>
  </si>
  <si>
    <t xml:space="preserve">ГРОМАДСЬКИЙ БЮДЖЕТ </t>
  </si>
  <si>
    <r>
      <rPr>
        <b/>
        <sz val="12"/>
        <rFont val="Times New Roman"/>
        <family val="1"/>
        <charset val="204"/>
      </rPr>
      <t>Проект добровільно об'єднаних територіальних громад</t>
    </r>
    <r>
      <rPr>
        <sz val="12"/>
        <rFont val="Times New Roman"/>
        <family val="1"/>
        <charset val="204"/>
      </rPr>
      <t xml:space="preserve">
Завдання 1.2.2 «Формування здорового способу життя» Стратегії регіонального розвитку Запорізької області на період до 2020 року, 
пункт 1.12 "Модернізація, будівництво, реконструкція, облаштування об’єктів спортивної, молодіжної та оздоровчої інфраструктури Запорізької області" Плану заходів з реалізації Стратегії, затверджених рішенням обласної ради
від 25.02.2016 № 1</t>
    </r>
    <r>
      <rPr>
        <b/>
        <sz val="12"/>
        <rFont val="Times New Roman"/>
        <family val="1"/>
        <charset val="204"/>
      </rPr>
      <t xml:space="preserve"> </t>
    </r>
  </si>
  <si>
    <r>
      <t xml:space="preserve">Будівництво нового корпусу площею 
769,10 м </t>
    </r>
    <r>
      <rPr>
        <vertAlign val="superscript"/>
        <sz val="12"/>
        <rFont val="Times New Roman"/>
        <family val="1"/>
        <charset val="204"/>
      </rPr>
      <t>2</t>
    </r>
  </si>
  <si>
    <t>І. Погашення кредиторської заборгованості</t>
  </si>
  <si>
    <t>Мережі водопостачання вулиць західної частини
м. Долинської — будівництво</t>
  </si>
  <si>
    <t xml:space="preserve">РАЗОМ </t>
  </si>
  <si>
    <t>ПЕРЕХІДНІ ПРОЕКТИ</t>
  </si>
  <si>
    <t xml:space="preserve">Будівництво Долинського групового водопроводу водопостачання 
м. Долинської. Коригування
</t>
  </si>
  <si>
    <t xml:space="preserve">об'єкт </t>
  </si>
  <si>
    <t>кому-нальна</t>
  </si>
  <si>
    <t>Філія ДП «Укрдерж-будекспертиза» у Кіровоградській області від 
26 листопада 2019 року  № 12-0592-19</t>
  </si>
  <si>
    <t xml:space="preserve">Наказ начальника управління капітального будівництва облдержадмі-ністрації від 
04 грудня
2019 року №129-ОД </t>
  </si>
  <si>
    <t xml:space="preserve">Стратегічний напрям: 1. Надання якісних житлово-
комунальних послуг 
Завдання: 3) проведення реконструкції та капітального 
ремонту водопровідних, каналізаційних та теплових мереж 
</t>
  </si>
  <si>
    <t xml:space="preserve">Будівництво дошкільного навчального закладу на 120 місць по вул. Пушкіна в 
смт. Голованівськ Кіровоградської області </t>
  </si>
  <si>
    <t>120 місць</t>
  </si>
  <si>
    <t>Філія ДП «Укрдерж-будекспертиза» у Кіровоградській області від 
04 квітня 
2019 року №12-0118к-19</t>
  </si>
  <si>
    <t>Наказ начальника управління капітального будівництва облдержад-міністрації від 
05 квітня
2019 року 
№34-ОД</t>
  </si>
  <si>
    <t xml:space="preserve">3. Досягнення відповідності системи освіти потребам ринку праці, створення єдиного освітнього простору, забезпечення якості та доступності освіти, ефективності управління нею. 
Завдання: 1) забезпечення рівного доступу дітей до якісної дошкільної освіти завдяки відновленню діяльності дошкільних навчальних закладів, створення навчально-виховних комплексів "загальноосвітній навчальний заклад – дошкільний навчальний заклад", збільшення кількості груп на базі діючих дошкільних навчальних закладів
</t>
  </si>
  <si>
    <t>Будівництво мереж водопостачання вулиць західної частини м.Долинська Кіровоградської області</t>
  </si>
  <si>
    <t>об’єкт</t>
  </si>
  <si>
    <t>Філія ДП «Укрдерж-будекспертиза» у Кіровоградській області від 
20 вересня 
2016 року №12-0695к-16</t>
  </si>
  <si>
    <t>Розпорядже-ння Долинського міського голови від 
28 вересня 2016 року №256</t>
  </si>
  <si>
    <t xml:space="preserve">Стратегічний напрям: 1. Надання якісних житлово-
комунальних послуг 
Завдання: 3) проведення реконструкції та капітального 
ремонту водопровідних, каналізаційних та теплових мереж </t>
  </si>
  <si>
    <t>Комунальний заклад “Обласна спеціалізована дитячо-юнацька школа олімпійського резерву - 2” по вул. Академіка Тамма, 2, у  м. Кропивницькому — реконструкція</t>
  </si>
  <si>
    <t>145 осіб/год</t>
  </si>
  <si>
    <t>Товариство з обмеженою відповідальні-стю “Науково-виробниче підприємство “Міжрегіональна будівельна експертиза” від 20 листопада 2019 року №1502-19Е</t>
  </si>
  <si>
    <t>Наказ начальника управління капітального будівництва облдержад-міністрації від 16 січня 2020 року 
№5-ОД</t>
  </si>
  <si>
    <t>5. Завершення реформування  системи охорони здоров‘я 
Завдання: 19) створення умов для ефективного функціонування дитячо-юнацьких спортивних шкіл та закладів резервного 
спорту за рахунок реконструкції та будівництва нових 
капітальних спортивних споруд; повне забезпечення закладів спортивним обладнанням та інвентарем</t>
  </si>
  <si>
    <t>Проведення санації (капітальний ремонт) будівлі Торговицької ЗШ І-ІІІ ступенів ім. Є.Ф. Маланюка Торговицького навчально-виховного об’єднання Новоархангельської районної ради Кіровоградської області по вул. І. Сірка, 17, с. Торговиця, Новоархангельського району, Кіровоградської області” (Коригування ПКД зі спортзалом)</t>
  </si>
  <si>
    <t>464 учня</t>
  </si>
  <si>
    <t>Філія ДП «Укрдерж-будекспертиза» у Кіровоградській області від 
24 травня 
2019 року 
№12-0226-19</t>
  </si>
  <si>
    <t>Наказ начальника відділу освіти, молоді та спорту Новоархан-гельської райдержад-міністрації від 29 травня 2019 року № 15-аг</t>
  </si>
  <si>
    <t>3. Досягнення відповідності системи освіти потребам ринку праці, створення єдиного освітнього простору, забезпечення якості та доступності 
освіти, ефективності управління нею. 
Завдання: 
1) забезпечення рівного доступу дітей до якісної дошкільної освіти 
завдяки відновленню діяльності дошкільних навчальних закладів, створення 
навчально-виховних комплексів "загальноосвітній навчальний заклад – 
дошкільний навчальний заклад", збільшення кількості груп на базі діючих дошкільних навчальних закладів</t>
  </si>
  <si>
    <t>Загальноосвітня школа I—III ступеня Побузької селищної ради по вул. Шкільній, 8, у с-щі Побузьке Голованівського району — реконструкція</t>
  </si>
  <si>
    <t>720 учнів</t>
  </si>
  <si>
    <t>Товариство з обмеженою відповідальні-стю “ПЕРША ПРИВАТНА ЕКСПЕРТИЗА від 15 серпня 2019 року №15-08/19/А</t>
  </si>
  <si>
    <t xml:space="preserve">Наказ начальника управління капітального будівництва облдержад-міністрації від 
13 листопада 
2019 року №125-ОД </t>
  </si>
  <si>
    <t>Стратегічний пріоритет: 3 Розвиток соціальної інфраструктури села
Завдання 3) Створення умов для соціального розвитку села, стійкої мотивації до соціальної мотивації бізнесу в аграрному секторі, суміжних сферах виробництва і сфері послуг</t>
  </si>
  <si>
    <t>Новопразька загальноосвітня школа I—III ступеня 
№ 2 по вул. Леніна, 101, у с-щі Нова Прага Олександрійського району — реконструкція</t>
  </si>
  <si>
    <t>320 учнів</t>
  </si>
  <si>
    <t>Філія ДП "Укрдерж-будекспертиза" у Кіровоградській області від 
09 вересня
2019 року
№ 12-0480к-19</t>
  </si>
  <si>
    <t xml:space="preserve">Наказ начальника управління капітального будівництва облдержадмі-ністрації від 
05 вересня   
2019 року №87-ОД </t>
  </si>
  <si>
    <t>ОСНОВНИЙ КОНКУРС</t>
  </si>
  <si>
    <t>8.</t>
  </si>
  <si>
    <t xml:space="preserve">Будівництво дошкільного навчального закладу за адресою: вул. Польова, 2-в, с.Черняхівка Кіровоградського району Кіровоградської області </t>
  </si>
  <si>
    <t>80 місць</t>
  </si>
  <si>
    <t>ТОВ "Експерт Проект Груп" м.Київ від 
10 грудня 
2018 року №КД/2-0205-18/ЕП/КП</t>
  </si>
  <si>
    <t>Рішення Соколівської сільської ради від 
07 лютого 2019 року №2128</t>
  </si>
  <si>
    <t>9.</t>
  </si>
  <si>
    <t>Реконструкція позашкільного закладу «Кіровоградський обласний центр дитячої та юнацької творчості» по вул.Калініна, 36 в м.Кіровограді (коригування)</t>
  </si>
  <si>
    <t>Філія ДП «Укрдерж-будекспертиза» у Кіровоградській області від 
21 лютого 
2019 року 
№12-0199-18-П</t>
  </si>
  <si>
    <t>Наказ начальника управління капітального будівництва облдержад-міністрації від 26 лютого 2019 року №23-ОД</t>
  </si>
  <si>
    <t xml:space="preserve">Стратегічний пріоритет: 4 Диверсифікація джерел 
енергопостачання, підвищення рівня енергоефективності в області та розвиток "зеленої економіки". Завдання 7) зменшення втрат паливно-енергетичних ресурсів 
шляхом здійснення організаційних,технічних, технологічних та інших заходів, зокрема оновлення основних фондів, модернізація 
виробничих потужностей, запровадження енерго-ефективних  технологій"
</t>
  </si>
  <si>
    <t>10.</t>
  </si>
  <si>
    <t>Добудова приміщень репетиційної зали для академічного театру музики, пісні і танцю «Зоряни» Кіровоградської обласної філармонії за адресою: вул. Кавалерійська, 8 в м.Кропивницький — реставрація. Коригування</t>
  </si>
  <si>
    <t>ДП «Укрдерж-будекспертиза» у м.Київ від 
01 квітня 
2019 року 
№12-0126к-19</t>
  </si>
  <si>
    <t>Наказ начальника управління капітального будівництва облдержад-міністрації від 12 квітня 2019 року №36-ОД</t>
  </si>
  <si>
    <t>Стратегічний напрям: 3. Збереження культурної спадщини. Завдання: 11) створення умов для збереження в області самобутності народної культури, звичаїв, традицій, обрядів.</t>
  </si>
  <si>
    <t>Кіровоградська</t>
  </si>
  <si>
    <t>нерозподілений залишок</t>
  </si>
  <si>
    <t>Інші</t>
  </si>
  <si>
    <t>навчальний корпус обласного комунального закладу "Сєвєродонецький коледж культури і мистецтв імені Сергія Прокоф'єва"— капітальний ремонт будівлі</t>
  </si>
  <si>
    <t>створення умов комфортного перебування у закладі (близько 400 осіб) та відвідувачів  (концертний зал на 500 осіб), очікувана економія 350 тис. грн на рік</t>
  </si>
  <si>
    <t>ТОВ "Лугекспертиза" від 13.12.2018 № 13/12-18-1ке</t>
  </si>
  <si>
    <t>наказ директора Департаменту будівництва, енергозбереження, архітектури та містобудування ОДА від 25.04.2019 № 1/1</t>
  </si>
  <si>
    <t>4.3.1. Підтримати заклади культури та розвиток мистецтв</t>
  </si>
  <si>
    <t>забезпечення якісних медичних послуг населенню міста Рубіжне в рамках реалізації проекту “Реконструкція будівлі терапевтичного корпусу центральної міської лікарні в м. Рубіжне”</t>
  </si>
  <si>
    <t>виконання комплексу ремонтно-будівельних робіт з реконструкції терапевтичного корпусу та оновлення матеріально-технічної бази</t>
  </si>
  <si>
    <t>ТОВ "Лугекспертиза" від 07.06.2019 № 07/06-19-1ке</t>
  </si>
  <si>
    <t>наказ директора Департаменту будівництваа, енергозбереження, архітектури та містобудування ОДА від 10.06.2019 № 34</t>
  </si>
  <si>
    <t>1.2.4. Покращити доступ до якісних медичних, освітніх та соціальних послуг</t>
  </si>
  <si>
    <t>створення навчально-методичного центру із симуляційним забезпеченням в рамках реалізації  проекту “Капітальний ремонт будівлі за адресою: м. Рубіжне, вул. Будівельників, 32-А”</t>
  </si>
  <si>
    <t>забезпечення сучасних умов навчання немедичних працівників з надання домедичної допомоги</t>
  </si>
  <si>
    <t>ТОВ "Лугекспертиза" від 07.06.2019 № 07/06-19-2ке</t>
  </si>
  <si>
    <t>наказ директора Департаменту будівництва, енергозбереження, архітектури та містобудування ОДА від 10.06.2019 № 33</t>
  </si>
  <si>
    <t>1.2.1. Відновити та розбудувати регіональну інфраструктуру з надання медичних послуг</t>
  </si>
  <si>
    <t>Сватівська психіатрічна лікарня, квартал імені С. П. Петрова, 2/27, у с. Соснове Сватівського району - капітальний ремонт</t>
  </si>
  <si>
    <t>зменшити витрати на оплату за спожиті енергоносії майже на 33%</t>
  </si>
  <si>
    <t>ТОВ "Лугекспертиза" від 02.05.2018 № 02/05-18-1ке</t>
  </si>
  <si>
    <t>Наказ начальника Управління капітального будівництва ОДА від 03.05.2018 № 38/2</t>
  </si>
  <si>
    <t>1.2.1. Відновити та розробити регіональну інфраструктуру з надання медичних послуг</t>
  </si>
  <si>
    <t>медичний заклад, квартал 40 років Перемоги, 12а, в м. Лисичанську - капітальний ремонт відділень</t>
  </si>
  <si>
    <t>ТОВ "Лугекспертиза" від 13.04.2018 № 13/04-18-1ке</t>
  </si>
  <si>
    <t>Наказ начальника УКБ Луганської ОДА від 16.04.2018 № 29</t>
  </si>
  <si>
    <t>Заплавний міст №1 у м. Сєвєродонецьку - реконструкція</t>
  </si>
  <si>
    <t>відновлення надійного, безаварійного транспортного та людського руху через  міст</t>
  </si>
  <si>
    <t>ДП  ДНД та ПВІ "НДІПроектреконструкція" від 26.12.2019 № 10-0697-19</t>
  </si>
  <si>
    <t>наказ начальника відділу капітального будівництва Сєвєродонецької міської ради від 27.12.2019 № 133</t>
  </si>
  <si>
    <t>1.1.3. Відновити транспортно-логістичну інфраструктуру та покращити транспортне сполучення</t>
  </si>
  <si>
    <t>Підтримка розроблення схеми планування території Попаснянського району</t>
  </si>
  <si>
    <t>підвищення інвестиційної привабливості району серед петенційних інвесторів</t>
  </si>
  <si>
    <t>цінові пропозиції</t>
  </si>
  <si>
    <t>3.1.1. Сприяти підвищенню конкурентоспроможності підприємств регіону</t>
  </si>
  <si>
    <t>забезпечення постійного теплового режиму, зниження захворюваності, зменшення витрат</t>
  </si>
  <si>
    <t>2.1.1 Підтримати процес створення об’єднаних територіальних громад та сприяти їх подальшому розвитку</t>
  </si>
  <si>
    <t>Чмирівський навчально-виховний комплекс “Школа I ступеня — гімназія” по вул. Запорізькій, 15а, у с. Чмирівка Старобільського району — капітальний ремонт (коригування)</t>
  </si>
  <si>
    <t>ТОВ "БУД-ВІК" від 26.12.2019 № 13-0314-Е-КЧ</t>
  </si>
  <si>
    <t>розпорядження сільського голови від 26.12.2019 № 162-а/г</t>
  </si>
  <si>
    <t>Бутівська загальноосвітня школа I—III ступеня по вул. Шкільній, 1, у с. Бутове Старобільського району — капітальний ремонт (коригування)</t>
  </si>
  <si>
    <t>ТОВ "БУД-ВІК" від 26.12.2019 № 13-0315-Е-КЧ</t>
  </si>
  <si>
    <t>розпорядження сільського голови від 26.12.2019 № 161-а/г</t>
  </si>
  <si>
    <t>комунальна установа “Луганський обласний фізкультурний центр “Олімп” по вул. Дражевського, 17а, у м. Кремінній — реконструкція підтрибунних приміщень</t>
  </si>
  <si>
    <t>поліпшення підготовки спортсменів, статусу бази та покращення іміджу Луганської області</t>
  </si>
  <si>
    <t>ТОВ "Лугекспертиза" від 22.12.2018 № 22/12-18-9к</t>
  </si>
  <si>
    <t>наказ директора Департаменту будівництва, енергозбереження, архітектури та містобудування ОДА   від 15.05.2019 № 7/1</t>
  </si>
  <si>
    <t>1.2.5 Покращити доступ до спортивної інфраструктури та підтримати розвиток спорту</t>
  </si>
  <si>
    <t>Будівництво каркасної спортивної зали для  Кремінської ЗОШ №2 І-ІІІ ст. за адресою: Луганська область, м. Кремінна, вул. Титова, 18 (корегування)</t>
  </si>
  <si>
    <t xml:space="preserve">забезпечення навчального закладу місцем для проведення занять фізичною культурою, спортивними факультативами та проведення змагань </t>
  </si>
  <si>
    <t>ТОВ "Лугекспертиза" від 06.06.2019 №06/06-19-6К</t>
  </si>
  <si>
    <t>Наказ начальника відділу освіти Кремінської РДА від 07.06.2019 № 36/1-аг</t>
  </si>
  <si>
    <t>Капітальний ремонт фасаду з утепленням будівлі спортивного залу "Скляр", розташованого за адресою: м.Лисичанськ, вул. Жовтнева, 314</t>
  </si>
  <si>
    <t>зменшення втрат паливно-енергетичних ресурсів, енергозбереження буде підвищено на 50%</t>
  </si>
  <si>
    <t>ДП ДНДПВІ "НДІПРОЕКТРЕКОНСТРУКЦІЯ" від 17.12.2018 № 10-01525-18</t>
  </si>
  <si>
    <t>наказ начальника відділу у справах сім'ї, молоді та спорту від 27.12.2018 № 178</t>
  </si>
  <si>
    <t>1.2.5. Покращити доступ до спортивної інфраструктури та підтримати розвиток спорту</t>
  </si>
  <si>
    <t>Покращення доступу до спортивної інфраструктури та популяризації занять спортом серед населення Новопсковської ОТГ, шляхом проведення капітального ремонту стадіону "Будівельник" розташованого за адресою: смт Новопсков, вул. Партизанська 7-Б</t>
  </si>
  <si>
    <t>планується збільшити кількість глядацьких місць на трибунах до 1000 глядачів</t>
  </si>
  <si>
    <t>ТОВ "Лугекспертиза" від 04.11.2019 № 04/11-19-5к</t>
  </si>
  <si>
    <t>рішення ВК Новопсковської селищної ради від 04.11.2019 № 20/266</t>
  </si>
  <si>
    <t>Реконструкція споруд КУ "Стадіон "Нива" Станично-Луганського району (баскетбольне поле, замощення) за адресою: смт. Станиця Луганська, вул. 5-та Лінія, 22-б</t>
  </si>
  <si>
    <t>більше 3000 осіб, в тому числі внутрішньо переміщені особи, військовослужбовці, ветерани та інваліди ООС</t>
  </si>
  <si>
    <t>ТОВ "БУД-ВІК" від 20.06.2019 № 13-0097-Е-КЧ</t>
  </si>
  <si>
    <t>Наказ  директора Департаменту будівництва, енергозбереження, архітектури та містобудування ОДА від 13.01.2020 № 2</t>
  </si>
  <si>
    <t>Будівництво залу спортивної гімнастики КУ ЛОФЦ "Олімп", розташованого за адресою:вул. Центральна, 3, м. Кремінна, Луганська область</t>
  </si>
  <si>
    <t>пропускна здатність зали 35 осіб на день</t>
  </si>
  <si>
    <t>ТОВ "Лугекспертиза" від 21.12.2019 № 21/12-19-1к</t>
  </si>
  <si>
    <t>Наказ  директора Департаменту будівництва, енергозбереження, архітектури та містобудування ОДА від 21.12.2019 № 108</t>
  </si>
  <si>
    <t>Реконструкція КУ Луганського обласного фізкультурного центру "Олімп", розташованого за адресою: Луганська обл., м. Кремінна, вул. Дражевського, 17А (реконструкція тренажерного залу)</t>
  </si>
  <si>
    <t xml:space="preserve">пропускна здатність приміщення до 50 осіб на день </t>
  </si>
  <si>
    <t>ТОВ "Лугекспертиза" від 05.10.2018 № 05/10-18-5к</t>
  </si>
  <si>
    <t>Наказ начальника управління капітального будівництва ОДА від 07.11.2018 № 106/1</t>
  </si>
  <si>
    <t>середня загальноосвітня школа I — III ступеня N 10 по бульв. Дружби Народів, 47, в м. Сєвєродонецьку — реконструкція (термомодернізація) (санація) будівлі (Коригування)</t>
  </si>
  <si>
    <t xml:space="preserve">Економія енергоресурсів складе 58 т.у.п/рік, скорочення витрат на пальне </t>
  </si>
  <si>
    <t>ДП  ДНД та ПВІ "НДІПроектреконструкція" від 18.12.2019 № 10-0688-19</t>
  </si>
  <si>
    <t>наказ директора Департаменту будівництва, енергозбереження, архітектури та містобудування ОДА   від 18.12.2019 № 107/3</t>
  </si>
  <si>
    <t>2.2.3 Посилити спроможність громад із забезпечення енергозбереження та підвищення енергоефективності</t>
  </si>
  <si>
    <t>середня загальноосвітня школа I — III ступеня N 13 по вул. Маяковського, 19, в м. Сєвєродонецьку — реконструкція (термомодернізація) (санація) будівлі (Коригування)</t>
  </si>
  <si>
    <t xml:space="preserve">Економія енергоресурсів складе 71 т.у.п/рік, скорочення витрат на пальне </t>
  </si>
  <si>
    <t>ДП  ДНД та ПВІ "НДІПроектреконструкція"  від 18.12.2019 № 10-0696-19</t>
  </si>
  <si>
    <t>наказ директора Департаменту будівництва, енергозбереження, архітектури та містобудування ОДА   від 18.12.2019 № 107/2</t>
  </si>
  <si>
    <t>середня загальноосвітня школа I — III ступеня N 5 по просп. Хіміків, 18, в м. Сєвєродонецьку — реконструкція (термомодернізація) (санація) будівлі (Коригування)</t>
  </si>
  <si>
    <t xml:space="preserve">Економія енергоресурсів складе 70 т.у.п/рік, скорочення витрат на пальне </t>
  </si>
  <si>
    <t>ДП  ДНД та ПВІ "НДІПроектреконструкція" від 17.12.2019 № 10-0712-19</t>
  </si>
  <si>
    <t>наказ директора Департаменту будівництва, енергозбереження, архітектури та містобудування ОДА   від 17.12.2019 № 107/1</t>
  </si>
  <si>
    <t>Лисичанська загальноосвітня школа I — III ступеня № 14 по вул. Гарибальді, 13, в м. Лисичанську — реконструкція (термомодернізація) (санація) будівлі (Коригування)</t>
  </si>
  <si>
    <t xml:space="preserve">Економія енергоресурсів складе 168,5 т.у.п/рік , скорочення витрат на пальне </t>
  </si>
  <si>
    <t>ДП  ДНД та ПВІ "НДІПроектреконструкція"  від 14.08.2018 № 10-0703-18</t>
  </si>
  <si>
    <t>наказ директора Департаменту будівництва, енергозбереження, архітектури та містобудування ОДА   від 04.07.2019 № 60</t>
  </si>
  <si>
    <t>Бондарівська гімназія по вул. Дружби, 53, в с. Бондарівка Марківського району — реконструкція (термомодернізація) (санація) будівлі (Коригування)</t>
  </si>
  <si>
    <t xml:space="preserve">Економія енергоресурсів складе 278,5 Гкал/рік або 28,7 т.у.п/рік, скорочення витрат на пальне </t>
  </si>
  <si>
    <t>ТОВ "Лугекспертиза", від 15.12.2019 № 15/12-19-3ке</t>
  </si>
  <si>
    <t>наказ директора Департаменту будівництва, енергозбереження, архітектури та містобудування ОДА   від 16.12.2019 № 107</t>
  </si>
  <si>
    <t>Ліснополянська загальноосвітня школа I — III ступеня по вул. Власа Погребенка, 1, в с. Лісна Поляна Марківського району — реконструкція (термомодернізація) (санація) будівлі (Коригування)</t>
  </si>
  <si>
    <t>Економія енергоресурсів  144,3 Гкал/рік або 15,0 т.у.п/рік значно скоротить бюджетні витрати на пальне та покращить  умови перебування учнів та педагогів у школі.</t>
  </si>
  <si>
    <t>ТОВ "Лугекспертиза", від 28.11.2019 № 28/11-19-1ке</t>
  </si>
  <si>
    <t>наказ директора Департаменту будівництва, енергозбереження, архітектури та містобудування ОДА   від 28.11.2019 № 100/2</t>
  </si>
  <si>
    <t>Кризька загальноосвітня школа I — III ступеня по вул. Миру, 12а, в с. Кризьке Марківського району — реконструкція (термомодернізація) (санація) будівлі (Коригування)</t>
  </si>
  <si>
    <t xml:space="preserve">Економія енергоресурсів складе 190,74 Гкал/рік або 30,29 т.у.п/рік, скорочення витрат на пальне </t>
  </si>
  <si>
    <t>ТОВ "Лугекспертиза", від 30.11.2018 № 30/11-18-2ке</t>
  </si>
  <si>
    <t>наказ директора Департаменту будівництва, енергозбереження, архітектури та містобудування ОДА   від 04.07.2019 № 55</t>
  </si>
  <si>
    <t>Нижньодуванська загальноосвітня школа I — III ступеня по вул. Каштановій, 64, смт Нижня Дуванка Сватівського району — реконструкція (термомодернізація) (санація) будівлі (Коригування)</t>
  </si>
  <si>
    <t xml:space="preserve">Економія енергоресурсів складе 364,7 Гкал/рів або 58,0 т.у.п/рік, скорочення витрат на пальне </t>
  </si>
  <si>
    <t>ТОВ "Лугекспертиза", від 22.11.2018 № 22/11-18-1ке</t>
  </si>
  <si>
    <t>наказ директора Департаменту будівництва, енергозбереження, архітектури та містобудування ОДА   від 04.07.2019 № 54</t>
  </si>
  <si>
    <t>Рубіжанська спеціалізована школа І-ІІІ ступеня № 7 Рубіжанської міської ради по вул. Визволителів, 53, в м.Рубіжному — реконструкція (термомодернізація) (санація) будівлі</t>
  </si>
  <si>
    <t>економія енергоресурсів складатиме 358,63 Гкал/рік</t>
  </si>
  <si>
    <t>ТОВ "Лугекспертиза", від 15.12.2019 № 15/12-19-4ке</t>
  </si>
  <si>
    <t>Наказ директора Департаменту регіонального розвитку, промисловості, інфраструктури та енергозбереження ОДА від 16.12.2019 № 105/1</t>
  </si>
  <si>
    <t>2.2.3. Посилити спроможність громад із забезпечення енергозбереження та підвищення енергоефективності</t>
  </si>
  <si>
    <t>Капітальний ремонт пошкодженого асфальтобетонного покриття по вулицях Медична, Ігнатьєва, Молодіжна, Центральна, під'їзна дорога до м. Золоте-3 в м. Золоте Попаснянського району Луганської області</t>
  </si>
  <si>
    <t>ДП "Укрдержбудекспертиза" від 28.09.2018 № 05-0402-18</t>
  </si>
  <si>
    <t>Розпорядження керівника ВЦА міста  Золоте та села Катерінівка від 28.09.2018 № 95а</t>
  </si>
  <si>
    <t>1.1.3 Відновити транспортно-логістичну інфраструктуру та покращити транспортне сполучення</t>
  </si>
  <si>
    <t>Капітальний ремонт пошкодженого асфальтобетонного покриття автомобільних доріг по вул. Миру, Некрасова, Польова, Матросова, Леваневського, Склозаводська, Ціолковського, Паркова, Крилова, Миронівська, пров. Гагаріна м. Попасна Луганської області</t>
  </si>
  <si>
    <t>ТОВ "Експертиза МВК" від 19.12.2019 № 25809</t>
  </si>
  <si>
    <t>розпорядження міського голови від 19.12.2019 № 02-02/307</t>
  </si>
  <si>
    <t>Реконструкція патологоанатомічного відділення комунального закладу "Біловодська центральна районна лікарня" з облаштуванням приміщень для гістологічної лабораторії та запровадженням заходів з енергозбереження за адресою: Луганська обл., Біловодський р-н, смт Біловодськ, вул. Петровського, 32 (коригування)</t>
  </si>
  <si>
    <t xml:space="preserve">забезпечення надання якісних медичних послуг </t>
  </si>
  <si>
    <t>ТОВ "Лугекспертиза" від 13.09.2018 №13/09-18-8к</t>
  </si>
  <si>
    <t>Рішення виконкому Біловодської селищної ради від 14.09.2018 № 353</t>
  </si>
  <si>
    <t>1.2.4 Покращити доступ до якісних медичних, освітніх та соціальних послуг</t>
  </si>
  <si>
    <t>Реконструкція очисних споруд в с. Половинкине Старобільського району Луганської області</t>
  </si>
  <si>
    <t>ДП ДНД та ПВІ "НДІПРОЕКТРЕКОНСТРУКЦІЯ" від 08.10.2019 № 10-0828-18</t>
  </si>
  <si>
    <t>Наказ директора Департаменту ЖКГ ОДА від 17.12.2019 № 89</t>
  </si>
  <si>
    <t>2.2.1 Посилити спроможність громад у сфері управління водопровідно-каналізаційним господарством</t>
  </si>
  <si>
    <t>Будівництво ливневої каналізації від Автостанції та КПТ "Контакт" (вул. Центральна, 89а) по вул. Миру, Гаршина, Чернишевського та Горького у місті Старобільськ Луганської області</t>
  </si>
  <si>
    <t xml:space="preserve">1330 м </t>
  </si>
  <si>
    <t>ТОВ "Перша приватна експертиза" від 19.12.2019 № 125/12/19</t>
  </si>
  <si>
    <t>Розпорядження міського голови  від 24.12.2019 № 224</t>
  </si>
  <si>
    <t>Капітальний ремонт будівель дитячого садка, розташованого за адресою: вул. Пізника, 1б, с. Лиман Старобільського району Луганської області</t>
  </si>
  <si>
    <t>21 вихованець</t>
  </si>
  <si>
    <t>ТОВ "Лугекспертиза" від 20.08.2019 № 20/08-19-1к</t>
  </si>
  <si>
    <t>Наказ  Департаменту будівництва, енергозбереження, архітектури та містобудування ОДА від 22.08.2019 № 66</t>
  </si>
  <si>
    <t>2.3.2 Посилити спроможність громад у сфері надання якісних послуг освіти</t>
  </si>
  <si>
    <t>Реконструкція існуючої будівлі під розміщення котельні на твердому паливі КЗ "Кремінський медичний коледж" за адресою: Луганська обл., м. Кремінна, вул. Центральна, 5</t>
  </si>
  <si>
    <t>створення належних санітарно – гігієнічних умов, зменшення витрат на опалення</t>
  </si>
  <si>
    <t>ТОВ "Лугекспертиза" від 10.01.2020 № 10/01-20-1к</t>
  </si>
  <si>
    <t>Наказ  директора Департаменту будівництва, енергозбереження, архітектури та містобудування ОДА від 10.01.2020 № 1/1</t>
  </si>
  <si>
    <t>Капітальний ремонт будівлі школи з прибудовою та ганками КЗ "Станично-Луганська ЗОШ № 1 І-ІІІ ступенів Станично-Луганського району Луганської області" за адресою: смт. Станиця Луганська, кв. Молодіжний, буд. 19</t>
  </si>
  <si>
    <t>273 учні</t>
  </si>
  <si>
    <t>ТОВ "Лугекспертиза" від 24.12.2019 № 24/12-19-1ке</t>
  </si>
  <si>
    <t>Наказ  директора Департаменту будівництва, енергозбереження, архітектури та містобудування ОДА від 28.12.2019 № 112</t>
  </si>
  <si>
    <t>Розроблення містобудівної та землевпорядної документації м. Старобільськ Луганської області як економічна основа розвитку регіону</t>
  </si>
  <si>
    <t>3.1.1 Сприяти підвищенню конкурентоспроможності підприємств регіону</t>
  </si>
  <si>
    <t>Реконструкція парку м. Рубіжного (територія обмежена вул. Б. Хмельницького, просп. Переможців, вул. Визволителів, пров. Клубний) (коригування)</t>
  </si>
  <si>
    <t>пропускна  здатність парку до 1500 осіб</t>
  </si>
  <si>
    <t>ТОВ "Лугекспертиза" від 14.11.2019 № 14/11-19-1кe</t>
  </si>
  <si>
    <t>Наказ  директора Департаменту будівництва, енергозбереження, архітектури та містобудування ОДА від 14.11.2019 № 97/1</t>
  </si>
  <si>
    <t>4.3.1 Підтримати заклади культури та розвиток мистецтв</t>
  </si>
  <si>
    <t>Луганська</t>
  </si>
  <si>
    <r>
      <t xml:space="preserve">створення єдиного освітнього простору Чмирівської об’єднаної територіальної громади як шлях до забезпечення якісних та доступних освітніх послуг в громаді, </t>
    </r>
    <r>
      <rPr>
        <b/>
        <sz val="12"/>
        <rFont val="Times New Roman"/>
        <family val="1"/>
        <charset val="204"/>
      </rPr>
      <t>у тому числі:</t>
    </r>
  </si>
  <si>
    <r>
      <t>47,802 тис. м</t>
    </r>
    <r>
      <rPr>
        <sz val="12"/>
        <rFont val="Calibri"/>
        <family val="2"/>
        <charset val="204"/>
      </rPr>
      <t>²</t>
    </r>
  </si>
  <si>
    <r>
      <t>36152,0 тис. м</t>
    </r>
    <r>
      <rPr>
        <sz val="12"/>
        <rFont val="Calibri"/>
        <family val="2"/>
        <charset val="204"/>
      </rPr>
      <t>²</t>
    </r>
    <r>
      <rPr>
        <sz val="12"/>
        <rFont val="Times New Roman"/>
        <family val="1"/>
        <charset val="204"/>
      </rPr>
      <t xml:space="preserve"> </t>
    </r>
  </si>
  <si>
    <r>
      <t>1860 м</t>
    </r>
    <r>
      <rPr>
        <sz val="12"/>
        <rFont val="Calibri"/>
        <family val="2"/>
        <charset val="204"/>
      </rPr>
      <t>²</t>
    </r>
  </si>
  <si>
    <t>Нерозподілений залишок (кошти ВГБ)</t>
  </si>
  <si>
    <t>ПЕРЕХІДНІ</t>
  </si>
  <si>
    <t>Реконструкція з розширенням існуючої школи № 41 на вул. Макаренка,19 в смт. Брюховичі Львівської області. Коригування</t>
  </si>
  <si>
    <t>ДП Укрдержбудекспертиза від 20.03.2018 №14-1729-18</t>
  </si>
  <si>
    <t>Рішення Брюховицької селищної ради від 23.10.2018 №725</t>
  </si>
  <si>
    <t>Стратегічна ціль 2. Якість життя. 
2.3. Розвиток особистості
2.3.1. Підвищення якості освітніх послуг</t>
  </si>
  <si>
    <t>ПРОГРАМА ПРЕЗИДЕНТА перехідний (часткове забезпечення співфінансування гарантійним листом на 21 млн. грн., в. т. 6,6 млн із державної програми "Спроможні школи для кращіх результатів") сесія орієнтовно 15-16 березня 2020</t>
  </si>
  <si>
    <t>Будівництво ЗОШ І-ІІ ступенів в  с. Братковичі Городоцького району Львівської області</t>
  </si>
  <si>
    <t>180 учнів</t>
  </si>
  <si>
    <t>ДП Західний експертно-технічний центр держпраці від 28.09.2017  №649.4297.17/5034</t>
  </si>
  <si>
    <t>Наказ відділу освіти Городоцької райдержадміністрації від 01.11.2017 №587</t>
  </si>
  <si>
    <t>ПРОГРАМА ПРЕЗИДЕНТА (гарантійний лист, сесія орієнтовно 15-16 березня 2020)</t>
  </si>
  <si>
    <t>Добудова об’єкту соціально-економічної інфраструктури – загальноосвітньої школи I-III ступенів в с. Семенівка Пустомитівського району Львівської області</t>
  </si>
  <si>
    <t>500 учнів</t>
  </si>
  <si>
    <t>Філія ДП "Укрдержбудекспертиза" у Львівській області №14-0801-19 від 26.06.2019 року</t>
  </si>
  <si>
    <t>Рішення Семенівської сільської ради №1452 від 27.06.2019 року</t>
  </si>
  <si>
    <t>перехідний  (гарантійний лист, сесія орієнтовно 15-16 березня 2020 )</t>
  </si>
  <si>
    <t>Реконструкція будівлі СЗШ І-ІІІ ступенів із надбудовою НВК в с. Ралівка Самбірського району Львівської області</t>
  </si>
  <si>
    <t>75 дітей</t>
  </si>
  <si>
    <t>Філія ДП «Укрдержбудекспертиза»   № 14-1090-18 від 12.07.2018</t>
  </si>
  <si>
    <t>Наказ відділу освіти від 10.08.2018 № 01-05/209</t>
  </si>
  <si>
    <t>перехідний (гарантійний лист, сесія орієнтовно 15-16 березня 2020)</t>
  </si>
  <si>
    <t>Будівництво школи в с. Оброшине Пустомитівського району Львівської області</t>
  </si>
  <si>
    <t>270 учнів</t>
  </si>
  <si>
    <t>ДП Західний експертно-технічний центр держпраці від 04.05.2018 №229.1980.18/2207</t>
  </si>
  <si>
    <t>Рішення Оброшинської сільської ради від 14.05.18 № 720</t>
  </si>
  <si>
    <t>Добудова Новокропивницького НВК І-ІІІ ст. та спортивного залу із застосуванням енергозберігаючих технологій в селі Новий Кропивник Дрогобицького району Львівської області</t>
  </si>
  <si>
    <t>130 дітей</t>
  </si>
  <si>
    <t xml:space="preserve">філія ДП «Укрдержбудекспертиза» у Львівській області – експертний звіт № 14-3107-17 від 01.02.2018 р. </t>
  </si>
  <si>
    <t xml:space="preserve"> затверджена наказом відділу освіти № 52 від 02.02.2018 року. </t>
  </si>
  <si>
    <t>ПРОГРАМА ПРЕЗИДЕНТА (гарантійний лист, сесія орієнтовно 15-16 березня 2020 )</t>
  </si>
  <si>
    <t>Будівництво ЗОШ І-ІІ ступеня в с. Дубаневичі Городоцького району Львівської області</t>
  </si>
  <si>
    <t>108  учнів</t>
  </si>
  <si>
    <t xml:space="preserve">ТзОВ "Глобалпромпостач" від 04.10.2019 №724/19-ЕЗ      </t>
  </si>
  <si>
    <t>Наказ відділу освіти Городоцької РДА від 11.12.2019 №704</t>
  </si>
  <si>
    <t xml:space="preserve">ПРОГРАМА ПРЕЗИДЕНТА перехідний р.(гарантійний лист, сесія орієнтовно 15-16 березня 2020 </t>
  </si>
  <si>
    <t>Будівництво дошкільного навчального закладу в с. Борщовичі, Борщовицької сільської ради Пустомитівського району Львівської області</t>
  </si>
  <si>
    <t>ДП Укрдержбудекспертиза від 17.08.2017  №14-2798-16</t>
  </si>
  <si>
    <t>Рішення Борщовицької сільської ради від 21.09.17 № 489</t>
  </si>
  <si>
    <t>ПРОГРАМА ПРЕЗИДЕНТА перехідний (рішення сесії). Проект не завершується у 2020 році. Пропонується замінити його на інший</t>
  </si>
  <si>
    <t>Покращення надання публічних послуг для мешканців Дрогобицького регіону шляхом створення центру «Документ-Сервіс Дрогобич» з реалізацією проекту "Будівництво центру публічних послуг «Документ-Сервіс Дрогобич»</t>
  </si>
  <si>
    <t>350 осіб/день</t>
  </si>
  <si>
    <t>Стратегічна ціль 2 Якість життя.
2.5. Децентралізація і місцеве самоврядування.
2.5.1. Формування та реалізація нової моделі організації територіальних громад.</t>
  </si>
  <si>
    <t>перехідний (рішення сесії) перерахована ПКД</t>
  </si>
  <si>
    <t>Реконструкція з добудовою загальноосвітньої школи І-ІІ ступенів на вул. Річна, 1 в с. Бортятин Мостиського району Львівської області</t>
  </si>
  <si>
    <t>240 учнів</t>
  </si>
  <si>
    <t>ДП Укрдержбудекспертиза від 26.06.2018  №14-1250-18</t>
  </si>
  <si>
    <t>Рішення Судововишнянської міської ради від 18.12.2018 №67</t>
  </si>
  <si>
    <t>перехідний  (гарантійний лист, сесія орієнтовно 15-16 березня 2020)</t>
  </si>
  <si>
    <t>Створення регіонального центру сприяння здорового способу життя на базі  НВК «СЗШ№2-гімназія» в м. Трускавець (реконструкція)</t>
  </si>
  <si>
    <t>805 учнів</t>
  </si>
  <si>
    <t>ДП «Укрдержбудекспертизи» у Львівській області від 10.08.2018 № 14-1789-18</t>
  </si>
  <si>
    <t>21.08.2018р.  № 86/1-а наказом відділу освіти ТМР</t>
  </si>
  <si>
    <t xml:space="preserve">перехідний (часткове забезпечення співфінансування гарантійним листом  на 4 млн.грн., сесія орієнтовно 15-16 2020) </t>
  </si>
  <si>
    <t>Реконструкція площі Вічевої (М. Шашкевича), вул. М. Шашкевича та прилеглих  вулиць у м. Золочеві Львівської області</t>
  </si>
  <si>
    <t>2,6 га</t>
  </si>
  <si>
    <t>ДП Укрдержбудекспертиза від 09.06.2017 №14-1133-17</t>
  </si>
  <si>
    <t>Розпорядження міського голови від 11.10.2017 №102</t>
  </si>
  <si>
    <t>Стратегічна ціль 5. Туристична привабливість
 5.1.3 “Запобігання деградації рекреаційних зон та втрати туристично-рекреаційних ресурсів”</t>
  </si>
  <si>
    <t>перехідний                                  (часткове забезпечення співфінансування гарантійним листом на 3 млн. грн., сесія орієнтовно 15-16 березня 2020)</t>
  </si>
  <si>
    <t>Будівництво АЗПМС в смт.Запитів Кам’янка-Бузького району по вул. Київській, 119 Львівської області. Коригування</t>
  </si>
  <si>
    <t>50 відвідувань у зміну</t>
  </si>
  <si>
    <t>ДП Укрдержбудекспертиза від 27.12.2017  №14-2925-19</t>
  </si>
  <si>
    <t>Наказ  Кам'янка Бузької ЦРЛ від 27.12.2017 №152</t>
  </si>
  <si>
    <t>Стратегічна ціль 2. Якість життя. 
2.3. Розвиток особистості
2.3.2. Формування здорового способу життя та розвиток сфери охорони здоров’я</t>
  </si>
  <si>
    <t>перехідний                                (часткове забезпечення співфінансування гарантійним листом на 57,7 тис. грн., сесія орієнтовно 15-16 березня 2020)</t>
  </si>
  <si>
    <t>Будівництво дитячої дошкільної установи в с. Рудники Миколаївсього району Львівської області</t>
  </si>
  <si>
    <t>40 місць</t>
  </si>
  <si>
    <t>ДП Укрдержбудекспертиза від 01.10.2018  №14-1346-18</t>
  </si>
  <si>
    <t>Рішення Рудниківської сільської ради від 31.08.2018 №10</t>
  </si>
  <si>
    <t>ПРОГРАМА ПРЕЗИДАНТА (часткове забезпечення співфінансування гарантійним листом на 350,0 тис. грн., сесія орієнтовно 15-16 березня 2020)</t>
  </si>
  <si>
    <t>Капітальний ремонт автомобільної дороги місцевого значення С141242 (Київ – Чоп) - Гаї - Острів на ділянці км 4+800-км 14+800, Пустомитівського району Львівської області</t>
  </si>
  <si>
    <t>10 км</t>
  </si>
  <si>
    <t>ДП Західний-експертно технійчний центр держпраці від 11.09.2019 №912.4607.19/5266</t>
  </si>
  <si>
    <t>Розпорядження голови ОДА №1464/0/5-19 від 10.12.2019</t>
  </si>
  <si>
    <t>Стратегічна ціль 2. Якість життя. 2.2.1. Транспортна доступність. 4.2.1. Поліпшення стану дорожньої мережі та транспортного сполучення</t>
  </si>
  <si>
    <t>перехідний  (гарантійний лист, сесія орієнтовно 15-16 березня 2020). Пропонується фінансувати за Дорожній фонд та обласний бюджет</t>
  </si>
  <si>
    <t xml:space="preserve">Реконструкція Народного Дому по вул. Шевченка в с. Долобів Самбірського району Львівської області. Коригування </t>
  </si>
  <si>
    <t>336 м2</t>
  </si>
  <si>
    <t>ДП Західний експертно-технічний центр держпраці від 14.12.2018 №1095.614.18/6976</t>
  </si>
  <si>
    <t>Рішення Новосілко-Гостинівської сільської ради від 14.12.2018 №5</t>
  </si>
  <si>
    <t xml:space="preserve">Стратегічна ціль 2. Якість життя. 
2.3. Розвиток особистості
2.3.3. Розвиток культури і народних традицій </t>
  </si>
  <si>
    <t>перехідний (гарантійний лист, сесія орієнтовно 15-16 березня 2020 )</t>
  </si>
  <si>
    <t>Реконструкція середньої загальноосвітньої школи I-III ст. на 250 учнів на вул. Січ. Стрільців, 35 в смт Дубляни Самбірського р-ну Львівської області</t>
  </si>
  <si>
    <t>250 учнів</t>
  </si>
  <si>
    <t>ДП Укрдержбудекспертиза від 12.04.2019  №14-2874-18</t>
  </si>
  <si>
    <t>Рішення Дубдянської селищної ради від 17.04.2019 №1</t>
  </si>
  <si>
    <t>Реконструкція з добудовою Верхньосиньовидненської загальноосвітньої школи I-III ступенів Сколівського району Львівської області смт В. Синьовидне вул.. Грушевського, №13</t>
  </si>
  <si>
    <t>220 учнів</t>
  </si>
  <si>
    <t>ДП Укрдержбудекспертиза від 15.04.2019  №14-0517-19</t>
  </si>
  <si>
    <t>Наказ відділу осівіти Сколівської РДА від 24.04.2019 №111</t>
  </si>
  <si>
    <t>Реконстукція комплексу плавального басейну школи під дошкільний заклад і плавальний басейн в с.Домажир Яворівського району Львівської області (корегування)</t>
  </si>
  <si>
    <t>9870 м3</t>
  </si>
  <si>
    <t>ДП Укрдержбудекспертиза від 22.11.2017  №14-2741-17</t>
  </si>
  <si>
    <t>Рішення Домажирської сільської ради від 22.10.2018 №1783</t>
  </si>
  <si>
    <t>Добудова 12 класних приміщень і реконструкція існуючого блоку школи в с.Черниця Миколаївського району Львівської області</t>
  </si>
  <si>
    <t>556 учнів</t>
  </si>
  <si>
    <t>ДП "Західний експертно-технічний центр держпраці" №766.3935.19/4530 від 05.08.2019</t>
  </si>
  <si>
    <t>Наказ УКБ ЛОДА №76/1 від 09.08.2019</t>
  </si>
  <si>
    <t>Енергозбереження в закладах освіти</t>
  </si>
  <si>
    <t>Капітальний ремонт приміщення "Утеплення фасаду НВК "СЗШ-ліцей" м. Моршина" Львівської області</t>
  </si>
  <si>
    <t>6181 м2</t>
  </si>
  <si>
    <t>ТзОВ Глобал Промпостач від 03.01.2019 №579/18-ЕЗ</t>
  </si>
  <si>
    <t>Рішення Моршинської міської ради від 09.01.2019 №1</t>
  </si>
  <si>
    <t>Реконструкція приміщення дитячого садка у селі Чуква Самбірського району Львівської області</t>
  </si>
  <si>
    <t>80  дітей</t>
  </si>
  <si>
    <t>ДП Укрдержбудекспертиза від 23.07.2018  №14-0713-18</t>
  </si>
  <si>
    <t>Рішення Чукв'янської сільської ради від 30.07.2018 №2</t>
  </si>
  <si>
    <t>ПРОГРАМА ПРЕЗИДЕНТА перехідний (гарантійний лист, сесія орієнтовно 15-16 березня 2020 )</t>
  </si>
  <si>
    <t>Реконструкція приміщення опорного загальноосвітнього навчального закладу Старосамбірської ЗОШ І-ІІІ ст. №1 імені Героя України Богдана Сольчаника (з впровадженням енергозберігаючих заходів) по вул. Шевченка, 14 в м. Старий Самбір Львівської області</t>
  </si>
  <si>
    <t>570 учн.місць</t>
  </si>
  <si>
    <t>ДП Укрдержбудекспертиза від 14.05.2018  №14-0339-18</t>
  </si>
  <si>
    <t>Наказ відділу освіти старосамбірської РДА від 25.05.2018 №100</t>
  </si>
  <si>
    <t>Проект до плану заходів з реалізації стратегії регіонального розвитку</t>
  </si>
  <si>
    <t>Капітальний ремонт приміщень "Андріївського навчально-виховного комплексу "Загальноосвітня школа І-ІІІ ступенів" Буської районної ради Львівської області" на вул. Центральна, 102-а в с.Мармузовичі Андріївської с/р Буського району Львівської області</t>
  </si>
  <si>
    <t>250 учн. місць</t>
  </si>
  <si>
    <t>ДП Укрдержбудекспертиза від 21.06.2019  №665/03-0349-19</t>
  </si>
  <si>
    <t>Розпорядження сільського голови від 25.06.2019 №27</t>
  </si>
  <si>
    <t>перехідний (часткове забезпечення співфінансування гарантійним листом на 914,3 тис. грн., сесія орієнтовно 15-16 березня 2020)</t>
  </si>
  <si>
    <t>Будівництво дитячого садка по вул. Сагайдачного в с. Зимна Вода, Пустомитівського району Львівської області. Коригування.</t>
  </si>
  <si>
    <t>160 місць</t>
  </si>
  <si>
    <t>ДП Укрдержбудекспертиза від 13.03.2019  №14-1898-17</t>
  </si>
  <si>
    <t>Рішення Зимноводівської сільської ради від 21.03.19 № 122</t>
  </si>
  <si>
    <t>ПРОГРАМА ПРЕЗИДАНТА (часткове забезпечення співфінансування гарантійним листом на 2,6 млн. грн., сесія орієнтовно 15-16 березня 2020)</t>
  </si>
  <si>
    <t>Добудова школи та реконструкція системи опалення Викотівської СЗШ І-ІІІст. в Самбірському районі Львівської області</t>
  </si>
  <si>
    <t>200 учн.місць</t>
  </si>
  <si>
    <t>ДП Укрдержбудекспертиза від 10.04.2019  №14-0188-19</t>
  </si>
  <si>
    <t>Рішення Бісковицькоїсільської ради від 10.04.2018 №1560</t>
  </si>
  <si>
    <t>Проект добровільно об’єднаних територіальних громад</t>
  </si>
  <si>
    <t>Енергозбереження в закладах охорони здоров'я</t>
  </si>
  <si>
    <t>Реконструкція  Львівського обласного клінічного перинатального центру на вул.Дж.Вашингтона, 6, у м. Львові.Коригування</t>
  </si>
  <si>
    <t>254 ліжок</t>
  </si>
  <si>
    <t xml:space="preserve">
Філія ДП "Укрдержбудекспертиза" у Львівській області  №14-1592-18 від 10.08.2018-
 (загальна експертиза)
</t>
  </si>
  <si>
    <t>Розпорядження голови ОДА №950/0/5-18 від 21.09.2018</t>
  </si>
  <si>
    <t>Реконструкція будівель головного та терапевтично-інфекційного корпусів Золочівської центральної районної лікарні на вул. Академіка Павлова, 48 в  м. Золочів Львівської області</t>
  </si>
  <si>
    <t>3615 м2</t>
  </si>
  <si>
    <t>ДП Укрдержбудекспертиза від 27.04.2018  №14-0835-18</t>
  </si>
  <si>
    <t>Рішення Золочівської РР від 14.06.2018 №317</t>
  </si>
  <si>
    <t>перехідний (рішення сесії)</t>
  </si>
  <si>
    <t>Спорт</t>
  </si>
  <si>
    <t>Реконструкція спортивного комплексу "Шахтар"  в м.Червонограді Львівської області</t>
  </si>
  <si>
    <t>3616,8 м2 </t>
  </si>
  <si>
    <t>ДП Укрдержбудекспертиза від 23.04.2018  №14-0521-18</t>
  </si>
  <si>
    <t>Наказ Департаменту освіти і науки ЛОДА від 28.02.2018 №05-01/64</t>
  </si>
  <si>
    <t>Реконструкція (термомодернізація) будівлі Фізкультурно-оздоровчого комплексу «Старт» по вул.Шевченка,3 в м.Новояворівськ Яворівського району Львівської області</t>
  </si>
  <si>
    <t>80 відвідувань в день</t>
  </si>
  <si>
    <t>ДП Укрдержбудекспертиза від 12.02.2019  №14-0099-19</t>
  </si>
  <si>
    <t>Розпорядження міського голови від 26.02.2019 №13</t>
  </si>
  <si>
    <t>Влаштування спортивного покриття бігових доріжок і секторів та благоустрій прилеглої території Львівського державного університету фізичної культури  за адресою: м. Львів, вул. Черемшини, 17</t>
  </si>
  <si>
    <t>4,96 га.</t>
  </si>
  <si>
    <t>ТзОВ "Експертиза МВК" від 26.02.2018 №11994</t>
  </si>
  <si>
    <t>Наказ Укб ЛОДА №61/1 від 02.07.2018</t>
  </si>
  <si>
    <t>Будівництво приблокованого спортивного комплексу КЗ ЛОР "Бродівський педагогічний коледж імені Маркіяна Шашкевича" по вул. Є. Коновальця, 14 в м. Броди Львівської обл.</t>
  </si>
  <si>
    <t>3604 м2</t>
  </si>
  <si>
    <t>ТзОВ "Глобал Промпостач"
№180/19-Е3 від 17.04.2019</t>
  </si>
  <si>
    <t>Наказ КП ЛОР "Технічний нагляд" від 25.02.2019 №3 Б-Б</t>
  </si>
  <si>
    <t xml:space="preserve">перехідний (гарантійний лист, сесія орієнтовно 15-16 березня 2020). </t>
  </si>
  <si>
    <t>перехідний (гарантійний лист, сесія орієнтовно 15-16 березня 2020 ). Обсяги фінансування не гарантують їх завершення у визначені терміни</t>
  </si>
  <si>
    <t>перехідний                                (часткове забезпечення співфінансування гарантійним листом на 2,0 млн. грн., сесія орієнтовно 15-16 березня 2020). Обсяги фінансування не гарантують їх завершення у визначені терміни</t>
  </si>
  <si>
    <t>Львівська</t>
  </si>
  <si>
    <t>Нерозподілений обсяг коштів</t>
  </si>
  <si>
    <t>Розподілено всього, у тому числі:</t>
  </si>
  <si>
    <t>На реалізацію проектів переможців "Всеукраїнського громадського бюджету"</t>
  </si>
  <si>
    <t>Школа на 250 учнів в с. Ставрове Окнянського району Одеської області - будівництво</t>
  </si>
  <si>
    <t xml:space="preserve"> 250 учнівських місць</t>
  </si>
  <si>
    <t>Комунальна</t>
  </si>
  <si>
    <t>ДП "Укрдержбудекспертиза" від 04.07.2019 
№ 00-0432-19/Ф</t>
  </si>
  <si>
    <t>Розпорядженн Одеської ОДА від 10.10.2019 №1217/А-2019</t>
  </si>
  <si>
    <r>
      <t xml:space="preserve">Державний пріоритет ІІ: Територіальна соціально-економічна інтеграція і просторовий розвиток. </t>
    </r>
    <r>
      <rPr>
        <sz val="11"/>
        <rFont val="Times New Roman"/>
        <family val="1"/>
        <charset val="204"/>
      </rPr>
      <t>Регіональний пріоритет В: Розвиток людського потенціалу.Стратегічна ціль В.1: Формування конкурентоспроможного інтелектуального капіталу
Операційна ціль B.1.1: Розвиток сучасної високоякісної освіти та науки;Завдання B.1.1.1. Розвиток мережі дошкільних навчальних закладів різних типів та форм власності</t>
    </r>
  </si>
  <si>
    <t>Будівництво загальноосвітньої школи ІІ-ІІІ ступенів Авангардівського НВК «Дошкільний навчальний заклад (дитячий садок) – загальноосвітня школа І ступенів» за адресою: вул.Добрянського,26а, смт Авангард Овідіопольського району Одеської області</t>
  </si>
  <si>
    <t>240 місць</t>
  </si>
  <si>
    <t>Філія ДП "Укрдержбудекспертиза" в Одеській області від 21.11.2018 
№ 16-2558-18 (16-1392-18)</t>
  </si>
  <si>
    <t>рішення Авангардівської селищної ради Овідіопольського району від 26.12.2018 №309</t>
  </si>
  <si>
    <t>Комплексне обстеження з розробкою інженерних рішень щодо ренатуралізації гідрологічного стану річки Великий Куяльник з метою врятування Куяльницького лиману з виготовленням проектної документації</t>
  </si>
  <si>
    <t>Державна</t>
  </si>
  <si>
    <t>розроблення проектної документації</t>
  </si>
  <si>
    <r>
      <t xml:space="preserve">Державний пріоритет ІІ: Територіальна соціально-економічна інтеграція і просторовий розвиток. </t>
    </r>
    <r>
      <rPr>
        <sz val="11"/>
        <rFont val="Times New Roman"/>
        <family val="1"/>
        <charset val="204"/>
      </rPr>
      <t>Регіональний пріоритет C.Забезпечення гідних умов життя та екологічної безпеки.Стратегічна ціль C.1. Забезпечення комфортних умов проживання. Операційна ціль C.2.2. Забезпечення екологічно сприятливих умов життя. Завдання C.2.2.3. Збереження причорноморських лиманів: Куяльницького, Тилігульського, Хаджибейського, Будацького</t>
    </r>
  </si>
  <si>
    <t>Будівництво дитячого садка на 120 місць з вбудованими громадськими приміщеннями фізкультурно-оздоровчого призначення в рівні цокольного поверху на території с. Крижанівка, Лиманського району, Одеської області, кадастровий номер земельної ділянки 5122783200:02:001:2807</t>
  </si>
  <si>
    <t>ДП "Державний науково-дослідний та проектно-вишукувальний інститут "НДІПРОЕКТРЕКОСНТРУКЦІЯ" від 09.04.2019
 №ЕК-1878/03-19</t>
  </si>
  <si>
    <t>Наказ відділу освіти, молоді та спорту від 24.10.2019 
№117-БД</t>
  </si>
  <si>
    <t>Реконструкція існуючої будівлі Маяківської ЗОШ I-III ступенів із будівництвом двоповерхового корпусу, що знаходиться за адресою: вул.Преображенська, 69-А, с. Маяки Біляївського району Одеської області</t>
  </si>
  <si>
    <t>1100 учн. місць</t>
  </si>
  <si>
    <t>ДП "Укрдержбудекспертиза" від 23.11.2018
 № 00-1711-18/ЦБ</t>
  </si>
  <si>
    <t>Наказ Департаменту фінансів Одеської обласної державної адміністрації від 28.11.2018 №141а</t>
  </si>
  <si>
    <r>
      <t xml:space="preserve">Державний пріоритет ІІ: Територіальна соціально-економічна інтеграція і просторовий розвиток. </t>
    </r>
    <r>
      <rPr>
        <sz val="11"/>
        <rFont val="Times New Roman"/>
        <family val="1"/>
        <charset val="204"/>
      </rPr>
      <t>Регіональний пріоритет В: Розвиток людського потенціалу.Стратегічна ціль В.1: Формування конкурентоспроможного інтелектуального капіталу
Операційна ціль B.1.1: Розвиток сучасної високоякісної освіти та науки; Завдання B.1.1.1. Розвиток мережі дошкільних навчальних закладів різних типів та форм власності; Завдання B.1.1.2: Реконструкція пристосованих приміщень та діючих закладів, повернення до мережі закладів, що використовуються не за призначенням</t>
    </r>
  </si>
  <si>
    <t>Проекти з розвитку спортивної інфраструктури</t>
  </si>
  <si>
    <t>Реконструкція незавершеного будівництва загальноосвітньої школи по вул. І.Франка, м. Ізмаїл під спортивну школу</t>
  </si>
  <si>
    <t>400 місць</t>
  </si>
  <si>
    <t>Філія ДП "Укрдержбудекспертиза" від 27.11.2018 
№16-2609-18
 (16-1089-18)</t>
  </si>
  <si>
    <t>Рішення Ізмаїльської міської ради від 27.11.2018</t>
  </si>
  <si>
    <r>
      <t xml:space="preserve">Державний пріоритет ІІ: Територіальна соціально-економічна інтеграція і просторовий розвиток. </t>
    </r>
    <r>
      <rPr>
        <sz val="11"/>
        <rFont val="Times New Roman"/>
        <family val="1"/>
        <charset val="204"/>
      </rPr>
      <t>Регіональний пріоритет В: Розвиток людського потенціалу.Стратегічна ціль В.2: Забезпечення умов для здорового та культурного розвитку населення. Операційна ціль B.1.1: Розвиток сучасної високоякісної освіти та науки; Завдання B.1.1.2: Реконструкція пристосованих приміщень та діючих закладів, повернення до мережі закладів, що використовуються не за призначенням
Операційна ціль B.2.3: Розвиток фізичної культури та спорту. Завдання В.2.3.1: Підтримка розбудови у сільській місцевості об’єктів фізичної культури та забезпечення їх кваліфікованими кадрами.</t>
    </r>
  </si>
  <si>
    <t>Проекти за напрямком "енергоефективність комунальних навчальних закладів"</t>
  </si>
  <si>
    <t>Реконструкція будівлі НВК "Балтська загальноосвітня школа І-ІІІ ступенів №3 - колегіум" за адресою: м. Балта Одеської області, вул. Уварова, 96</t>
  </si>
  <si>
    <t>287 уч</t>
  </si>
  <si>
    <t xml:space="preserve">Філія ДП "Укрдержбудекспертиза" в Одеській області від 23.11.2018 
№ 16-2634-18 </t>
  </si>
  <si>
    <t>наказ НВК "Балтська загальноосвітня школа І-ІІІ ступнів №3-колегіум" від 14.01.2020 №2-г</t>
  </si>
  <si>
    <t>Капітальний ремонт будівлі навчально-виховного комплексу "Загальноосвітній навчальний заклад І-ІІІ ступенів - дошкільний навчальний заклад" за адресою: 66700, Одеська область, Захарівський район, смт Захарівка, вул. Центральна, 140</t>
  </si>
  <si>
    <t>939 уч</t>
  </si>
  <si>
    <t>Філія ДП "Укрдержбудекспертиза" в Одеській області від 14.12.2018 № 16-2425-18</t>
  </si>
  <si>
    <t>Наказ комунальної установи "Захарівський районний центр обслуговування закладів освіти, культури та молодіжної політики"</t>
  </si>
  <si>
    <t>Будівництво дитячого садка на 190 місць, за адресою: вул. Європейська, 11, смт Авангард, Овідіопольський район, Одеська область</t>
  </si>
  <si>
    <t>190 місць</t>
  </si>
  <si>
    <t>ДП "Державний науково-дослідний та проектно-вишукувальний інститут "НДІПРОЕКТРЕКОНСТРУКЦІЯ" в Одеській області від 06.08.2018 
№ ЕК-1007/06-18</t>
  </si>
  <si>
    <t>розпорядження Авангардівської селищної ради від 13.09.2018 №201</t>
  </si>
  <si>
    <t>Реконструкція з розширенням дошкільно-навчального закладу загального типу "Ромашка" в смт Овідіополь Овідіопольської селищної ради</t>
  </si>
  <si>
    <t>180 місць</t>
  </si>
  <si>
    <t>ДП "Укрдержбудекспертиза" від 14.02.2017 
№16-0012-17</t>
  </si>
  <si>
    <r>
      <t>розпорядження Овідіопольської селищної ради від 14.02.2017 №4</t>
    </r>
    <r>
      <rPr>
        <sz val="12"/>
        <color indexed="8"/>
        <rFont val="Calibri"/>
        <family val="2"/>
        <charset val="204"/>
      </rPr>
      <t>¹</t>
    </r>
    <r>
      <rPr>
        <sz val="12"/>
        <color indexed="8"/>
        <rFont val="Times New Roman"/>
        <family val="1"/>
        <charset val="204"/>
      </rPr>
      <t>/2017-б</t>
    </r>
  </si>
  <si>
    <t xml:space="preserve">Реконструкція комунального дошкільного навчального закладу комбінованого типу ясла-садок №17 "Світлячок" по вул. Нахімова, 441, в м. Ізмаїл Одеської області </t>
  </si>
  <si>
    <t>215 місць</t>
  </si>
  <si>
    <t>ТОВ "ПЕРША ПРИВАТНА ЕКСПЕРТИЗА" від 06.02.2020 №06/11-02/20/А</t>
  </si>
  <si>
    <t>Рішення Ізмаїльської міської ради від 06.02.2020 №220</t>
  </si>
  <si>
    <t>Добудова незавершеного будівництва школи на 450 учнівських місць в селі Василівка Болградського району Одеської області</t>
  </si>
  <si>
    <t>450 місць</t>
  </si>
  <si>
    <t>ТОВ "ПРОЕКСП" від 15.08.2017 №РS-0001-17/ПРОЕКСП</t>
  </si>
  <si>
    <t xml:space="preserve">наказ відділу Болградської РДА від 18.10.2017 №213  </t>
  </si>
  <si>
    <t>Одеська</t>
  </si>
  <si>
    <t>обсяг фінансування проектів</t>
  </si>
  <si>
    <t xml:space="preserve">Будівництво спортивно-оздоровчого комплексу по вул. Червоного Хреста, 25 в м. Дубровиця Рівненської області </t>
  </si>
  <si>
    <t>Створення необхідних умов для ефективнорї підготовки спортсменів, залучення різних категорій населення до занять фізичною культурою і спортом</t>
  </si>
  <si>
    <t>Філія державного підприємства "Укрдержбудекспертиза" у Рівненській області від 28.11.2016 № 18-01329-16</t>
  </si>
  <si>
    <t>Наказ управління освіти, молоді та спорту Дубровицької РДА від 26.12.2016 
№ 512</t>
  </si>
  <si>
    <t>109. Створення спортивної інфраструктури для занять фізичною культурою та спортом</t>
  </si>
  <si>
    <t xml:space="preserve">Будівництво спортивного комплексу по вул. Я.Мудрого, 1 в м.Сарни </t>
  </si>
  <si>
    <t>3725,48 кв.м., 760 глядацьких місць</t>
  </si>
  <si>
    <t>Філія державного підприємства "Укрдержбудекспертиза" у Рівненській області від 29.08.2018 № 18-0788-18/18-0447-18</t>
  </si>
  <si>
    <t>Наказ відділу освіти, молоді та спорту Сарненської РДА від 03.09.2018 № 256</t>
  </si>
  <si>
    <t>3.2.4. Формування здорового способу життя, залучення до занять фізичною культурою та спортом усіх категорій населення, розвиток відповідної інфраструктури</t>
  </si>
  <si>
    <t>Будівництво фізкультурно-оздоровчого басейну на базі Костопільської ДЮСШ за адресою: провулок Артилерійський, 5а м. Костопіль, Рівненська область</t>
  </si>
  <si>
    <t>Створення 13 секцій з плавання при дошкільних, загальноосвітніх та вищих навчальних закладах м.Костопіль</t>
  </si>
  <si>
    <t>Товариство з обмеженою відповідальністю "ГЛОБАЛ ПРОМПОСТАЧ" від 11.03.2019 № 87/19-ЕЗ</t>
  </si>
  <si>
    <t>Наказ директора Костопільської ДЮСШ Костопільської районної ради від 03.04.2019 № 20</t>
  </si>
  <si>
    <t xml:space="preserve">Будівництво загальноосвітньої школи І-ІІІ ступенів на вул. Нова, 38 в с. Цепцевичі, Сарненського району, Рівненської області </t>
  </si>
  <si>
    <t>696 учнівських місць</t>
  </si>
  <si>
    <t>Товариство з обмеженою відповідальністю "Укрекспертиза в будівництві" від 30.08.2018 № 0191-4299-18/УЕБ/А</t>
  </si>
  <si>
    <t xml:space="preserve">2.2.2. Розвиток соціальної, комунальної та освітньої інфраструктури сіл, які мають приріст чисельності населення </t>
  </si>
  <si>
    <t xml:space="preserve">Будівництво дошкільного навчального закладу на 150 місць на вул. Богдана Хмельницького в м. Березне Рівненської області </t>
  </si>
  <si>
    <t xml:space="preserve">Філія державного підприємства "Укрдержбудекспертиза" у Рівненській області від 24.09.2019
№ 18-0628-19
</t>
  </si>
  <si>
    <t>Рішення виконавчого комітету Березнівської міської ради від 26.09.2019 № 113</t>
  </si>
  <si>
    <t>90. Розбудова мережі дошкільних навчальних закладів, підвищення рівня охоплення дітей відповідного віку дошкільною освітою</t>
  </si>
  <si>
    <t xml:space="preserve">Реконструкція басейну ЗОШ І-ІІІ ст. №7 по пров. Шкільному, 2 в м. Дубно Рівненської області </t>
  </si>
  <si>
    <t>Створення комфортних умов для занять молоді та людей інших вікових груп водними видами спорту</t>
  </si>
  <si>
    <t>Філія державного підприємства "Укрдержбудекспертиза" у Рівненській області від 29.12.2018 № 18-0177-18</t>
  </si>
  <si>
    <t>Наказ управління освіти, сім'ї, молоді та спорту Дубенської міської ради від 21.01.2019 № 19</t>
  </si>
  <si>
    <t>Будівництво дошкільного навчального закладу комбінованого типу (ясла-садок) по вул. Грушевського в м. Сарни Рівненської області</t>
  </si>
  <si>
    <t>Збільшення охоплення якісною дошкільною освітою дітей раннього віку (230 дітей, 12 груп)</t>
  </si>
  <si>
    <t>Філія державного підприємства "Укрдержбудекспертиза" у Рівненській області від 15.11.2018 № 18-1011-18 (18-0109-18)</t>
  </si>
  <si>
    <t>Розпорядження Сарненського міського голови від 29.01.2019 № 08</t>
  </si>
  <si>
    <t>Реконструкція трибун та бігових доріжок стадіону "Колос" Костопільської ДЮСШ в м. Костопіль, провулок Артилерійський, № 7</t>
  </si>
  <si>
    <t>1330 глядацьких місць</t>
  </si>
  <si>
    <t>Філія державного підприємства "Укрдержбудекспертиза" у Рівненській області від 22.02.2019 № 18-1097-18</t>
  </si>
  <si>
    <t>Наказ директора Костопільської ДЮСШ від 15.03.2019 № 17-б</t>
  </si>
  <si>
    <t xml:space="preserve">Будівництво спортивного залу дитячо-юнацької спортивної школи Здолбунівської районної ради Рівненської області в  м.Здолбунів, вул. Паркова </t>
  </si>
  <si>
    <t>Введення в експлуатацію 
спортивного залу, забезпечення необхідних умов функціонування і розвитку системи позашкільної освіти</t>
  </si>
  <si>
    <t>Філія державного підприємства "Укрдержбудекспертиза"
 у Рівненській області від 27.07.2016 №18-00932-16</t>
  </si>
  <si>
    <t xml:space="preserve">Наказ в.о. начальника 
відділу у справах молоді та спорту Здолбунівської РДА від 27.10.2016 № 121 </t>
  </si>
  <si>
    <t xml:space="preserve">Реконструкція очисних споруд 
продуктивністю 1500 м³/добу в м.Березне Рівненської області </t>
  </si>
  <si>
    <t>Введення в експлуатацію очисних 
споруд потужністю 1500 м³ на добу</t>
  </si>
  <si>
    <t>Філія державного підприємства "Укрдержбудекспертиза" у Рівненській області від 16.08.2019 № 18-0247-19</t>
  </si>
  <si>
    <t>Рішення виконавчого комітету Березнівської міської ради від 23.08.2019
№ 92</t>
  </si>
  <si>
    <t>126. Реконструкція та капітальний ремонт водопровідних, каналізаційних та теплових мереж</t>
  </si>
  <si>
    <t>Рівненська</t>
  </si>
  <si>
    <t>ВГБ</t>
  </si>
  <si>
    <t>ВСЬОГО ПЕРЕХІДНІ +НОВІ</t>
  </si>
  <si>
    <t>ПРОЕКТИ ЗА НАПРЯМКОМ "РОЗВИТОК СПОРТИВНОЇ ІНФРАСТРУКТУРИ"</t>
  </si>
  <si>
    <t>Будівництво гідротехнічних споруд веслувального каналу центру веслування та водних видів спорту з інфраструктурою "Водна арена Тернопіль" у м. Тернополі та на території Тернопільського району</t>
  </si>
  <si>
    <t>9176 м2</t>
  </si>
  <si>
    <t>ДП „Укрдерж-будексперти-за” від 22.11.2017 № 20-0743-17</t>
  </si>
  <si>
    <t>Наказ управління  капітального будівництва ОДА від 22.11.2017            № 71-од</t>
  </si>
  <si>
    <t>1.1.4. Розвиток масової
фізичної культури та
спорту серед усіх
категорій населення</t>
  </si>
  <si>
    <r>
      <t>Будівництво спортивного комплексу по вул. І.Франка, 8 в м. Бережани Тернопільської області</t>
    </r>
    <r>
      <rPr>
        <b/>
        <sz val="12"/>
        <rFont val="Times New Roman"/>
        <family val="1"/>
        <charset val="204"/>
      </rPr>
      <t xml:space="preserve"> </t>
    </r>
  </si>
  <si>
    <t>2746 м2</t>
  </si>
  <si>
    <t>ДП „Укрдерж-будексперти-за” від 30.03.2018 № 20-0116-18</t>
  </si>
  <si>
    <t>Рішення сесії Бережанської міської ради від 30.03.2018 № 915</t>
  </si>
  <si>
    <t>ПРОЕКТИ ЗА НАПРЯМКОМ «ЕНЕРГОЕФЕКТИВНІСТЬ ДЕРЖАВНИХ І КОМУНАЛЬНИХ НАВЧАЛЬНИХ ТА МЕДИЧНИХ ЗАКЛАДІВ»</t>
  </si>
  <si>
    <t>Реконструкція кардіологічного корпусу Микулинецької обласної фізіотерапевтичної лікарні реабілітації по вул. Галицька, 2 смт. Микулинці Теребовлянського району Тернопільської області</t>
  </si>
  <si>
    <t>150 ліжко/місць, 360 м2</t>
  </si>
  <si>
    <t>ДП „Укрдерж-будексперти-за” від 12.11.2018 № 20-0452-18</t>
  </si>
  <si>
    <t>Наказ управління охорони здоров'я ОДА від 15.11.2018 № 845-од</t>
  </si>
  <si>
    <t>2.2.1. Підвищення ефективності використання енергетичних ресурсів</t>
  </si>
  <si>
    <t>Капітальний ремонт поліклінічного та стаціонарного корпусів Великодедеркальської районної комунальної лікарні (покращення енергоефективності будівель) з впровадженням енергозберігаючих технологій    с. Великі Дедеркали Шумський район Тернопільської області</t>
  </si>
  <si>
    <t>35 ліжко/місць</t>
  </si>
  <si>
    <t>ДП „Укрдерж-будексперти-за” від 17.10.2018 № 20-0673-18</t>
  </si>
  <si>
    <t>Розпорядження голови Шумської РДА від 21.11.2018      № 344-од</t>
  </si>
  <si>
    <t>1.1.1. Зниження серцево-судинних, легеневих та інших захворювань шляхом здійснення профілактичних заходів та впровадження здорового способу життя</t>
  </si>
  <si>
    <t>Реконструкція корпусу майстерні з надбудовою Тернопільського ліцею № 21 - спеціалізованої мистецької школи імені Ігоря Герети за адресою місто Тернопіль, проспект Злуки, 51</t>
  </si>
  <si>
    <t>923 учні, 368 м2</t>
  </si>
  <si>
    <t>ДП „Укрдерж-будексперти-за” від 30.11.2018 № 20-0764-18</t>
  </si>
  <si>
    <t>Наказ управління освіти і науки Тернопільської міської ради від 30.11.2018 № 464</t>
  </si>
  <si>
    <t>1.2.3. Формування гнучкої системи дошкільних та загальноосвітніх закладів у відповідності до системи розселення</t>
  </si>
  <si>
    <t xml:space="preserve">Реконструкція будівлі Монастириського дитячого закладу ясел-садка ,,Казкаˮ на вул. Шухевича, 3 в м. Монастириська (влаштування шатрового даху з впровадженням енергозберігаючих заходів) </t>
  </si>
  <si>
    <t>212 дітей 1886 м2</t>
  </si>
  <si>
    <t xml:space="preserve">ПП „Технобуд-техексперт” від 31.05.2018 № 124/05-18 </t>
  </si>
  <si>
    <t>Рішення сесії Монастириської міської ради від 31.05.2018 № 849</t>
  </si>
  <si>
    <t>Капітальний ремонт будівель Борщівської центральної комунальної лікарні (утеплення фасадів, заміна вікон) по вул.          С. Бандери, 108 в м. Борщові. Коригування.</t>
  </si>
  <si>
    <t>135 ліжко/місць, 2598 м2</t>
  </si>
  <si>
    <t xml:space="preserve">ДП „Укрдерж-будексперти-за” від 09.11.2018 № 20-0687-18 </t>
  </si>
  <si>
    <t>Наказ відділу охорони здоров'я та цивільного захисту РДА від 20.11.2018 № 41-од</t>
  </si>
  <si>
    <r>
      <t xml:space="preserve">Реконструкція будівлі Тернопільського обласного спеціалізованого будинку дитини з влаштуванням шатрового даху, за адресою    м. Тернопіль вул. Академіка Сахарова, 2 </t>
    </r>
    <r>
      <rPr>
        <b/>
        <sz val="12"/>
        <rFont val="Times New Roman"/>
        <family val="1"/>
        <charset val="204"/>
      </rPr>
      <t xml:space="preserve"> </t>
    </r>
    <r>
      <rPr>
        <sz val="12"/>
        <rFont val="Times New Roman"/>
        <family val="1"/>
        <charset val="204"/>
      </rPr>
      <t>(Коригування кошторисної документації)</t>
    </r>
  </si>
  <si>
    <t>50 ліжко/місць, 1578 м2</t>
  </si>
  <si>
    <t>ДП „Укрдерж-будексперти-за” від 16.05.2018 № 20-0318-18</t>
  </si>
  <si>
    <t>Наказ управління  охорони здоров'я ОДА від 21.05.2018            № 301-од</t>
  </si>
  <si>
    <t xml:space="preserve">Реконструкція приміщень Тернопільського обласного центру соціальної реабілітації дітей-інвалідів з надбудовою та влаштуваннням шатрового даху, за адресою м. Тернопіль, вул. Академіка Сахарова, 2  </t>
  </si>
  <si>
    <t>250 дітей/рік, 725 м2</t>
  </si>
  <si>
    <t>ДП „Укрдерж-будексперти-за” від 03.03.2018 № 20-0083-18</t>
  </si>
  <si>
    <t>Наказ департаменту соціального захисту населення ОДА від 16.05.2018                  № 66-од</t>
  </si>
  <si>
    <t>1.1.3. Створення належних умов  для соціально-незахищених верств населення</t>
  </si>
  <si>
    <t>ПРОЕКТИ НА ЗАГАЛЬНИХ УМОВАХ</t>
  </si>
  <si>
    <t>Нове будівництво спального корпусу на 50 чоловік для учасників АТО із їдальнею та теплим переходом з частковою реконструкцією існуючого корпусу обласної фізіотерапевтичної лікарні реабілітації в с.Більче-Золоте Борщівського району Тернопільської області</t>
  </si>
  <si>
    <t>50 місць, 613 м2</t>
  </si>
  <si>
    <t>ДП „Укрдерж-будексперти-за” від 23.11.2018 № 20-0633-18</t>
  </si>
  <si>
    <t>Наказ управління охорони здоров'я ОДА від 27.11.2018            № 869-од</t>
  </si>
  <si>
    <t>1.1.1. Зниження серцево-судинних, леге-невих та інших захворювань шляхом здійснення профілактичних заходів та впровадження здорового способу життя</t>
  </si>
  <si>
    <t>Капітальний ремонт відділення анестезіології та інтенсивної терапії з операційним блоком Тернопільської обласної дитячої клінічної лікарні по                         вул. Академіка Сахарова, 2 в           м. Тернополі. (Коригування проектно-кошторисної документації)</t>
  </si>
  <si>
    <t>18 ліжко/місць, 756,3 м2</t>
  </si>
  <si>
    <t>ДП „Укрдерж-будексперти-за” від 26.11.2018 № 20-0735-18</t>
  </si>
  <si>
    <t>Наказ управління охорони здоров'я ОДА від 29.11.2018            № 877-од</t>
  </si>
  <si>
    <t>Реконструкція існуючої будівлі Тернопільського обласного краєзнавчого музею (Проект термомодернізації будівлі) в             м. Тернополі, площа Героїв Євромайдану, 3</t>
  </si>
  <si>
    <t>853 м2</t>
  </si>
  <si>
    <t>ДП „Укрдерж-будексперти-за” від 30.11.2018 № 20-0731-18</t>
  </si>
  <si>
    <t>Наказ управління культури ОДА від 30.11.2018 №166-од</t>
  </si>
  <si>
    <t>1.2.4. Використання культурного потенціалу для інтелектуального та духовного розвитку населення</t>
  </si>
  <si>
    <t>Реконструкція спортивного майданчика Чортківського державного медичного коледжу по вул. Млинарській, 14-А у           м. Чорткові Тернопільської області (Коригування)</t>
  </si>
  <si>
    <t>3202 м2</t>
  </si>
  <si>
    <t>ДП „Укрдерж-будексперти-за” від 22.01.2020 № 20-0626-19</t>
  </si>
  <si>
    <t>Наказ управління капітального будівництва  ОДА від 24.01.2020            № 7-од</t>
  </si>
  <si>
    <t>Організація території Лановецького зоологічного парку місцевого значення ,,Лановецький зооботсадˮ в м. Ланівці Тернопільської області - будівництво</t>
  </si>
  <si>
    <t>10 га</t>
  </si>
  <si>
    <t>ДП „Укрдерж-будексперти-за” від 04.05.2018 № 20-0270-18</t>
  </si>
  <si>
    <t>Рішення виконавчого комітету Лановецької міської ради від 04.05.2018 № 95</t>
  </si>
  <si>
    <t>2.4.1. Створення умов для стійкого розвитку економіки</t>
  </si>
  <si>
    <t>Будівництво дитячого садка на 120 місць по вул. Молодіжна у селі Біла Тернопільського району Тернопільської області (Коригування кошторисної документації в нові ціни станом на 1.04.2019 року)</t>
  </si>
  <si>
    <t>120 місць, 1114 м2</t>
  </si>
  <si>
    <t xml:space="preserve">ПП „Технобуд-техексперт” від 25.04.2019 № 117/04-19 </t>
  </si>
  <si>
    <t xml:space="preserve">Рішення сесії Білецької сільської ради від 25.04.2019 № 240 </t>
  </si>
  <si>
    <t>3.3.3. Покращення соціальної та комунальної інфраструктури в сільській місцевості</t>
  </si>
  <si>
    <t>Реконструкція будівель комунального дитячого оздоровчого закладу ,,Дивосвітˮз добудовою відпочинково-оздоровчої інфраструктури в с.Кутянка Шумського району Тернопільської області</t>
  </si>
  <si>
    <t>1558 м2, 19 будиночків, адмінбудівля</t>
  </si>
  <si>
    <t>ДП „Укрдерж-будекспертиза” від 27.11.2018 № 20-0748-18</t>
  </si>
  <si>
    <t>Розпорядження голови Шумської РДА від 29.11.2018 № 357-од</t>
  </si>
  <si>
    <t>Реконструкція будівлі Новосільської ЗОШ І-ІІІ ступенів імені Мирона Зарицького Новосільської сільської ради Тернопільської області та влаштування спортивного майданчика по вул. І.Франка, 24 в с. Нове Село Підволочиського району, Тернопільської області</t>
  </si>
  <si>
    <t>275 учнів, 1537 м2</t>
  </si>
  <si>
    <t>ДП „Укрдерж-будекспертиза” від 23.11.2018 № 20-0734-18</t>
  </si>
  <si>
    <t>Рішення сесії Новосільської сільської ради від 26.11.2018 № 541</t>
  </si>
  <si>
    <t xml:space="preserve">Будівництво середньої загальноосвітньої школи  І-ІІІ ступеня на 24 класи (600) учнів по вул. Микулинецька в смт. В.Березовиця Тернопільського району Тернопільської області </t>
  </si>
  <si>
    <t>600 уч. місць, 3332 м2</t>
  </si>
  <si>
    <t>ДП „Західний експертно-технічний центр держпраці” від 16.03.2018         №100.1063:18/1242</t>
  </si>
  <si>
    <t>Рішення сесії Великобе-резовицької селищної ради від 19.03.2018 № 460</t>
  </si>
  <si>
    <t xml:space="preserve">Будівництво ЗОШ І-ІІ ступенів на 172 учні по вул. Лісничівка, 19а в с. Шупарка Борщівського району Тернопільської області </t>
  </si>
  <si>
    <t>172 уч. місця, 1594 м2</t>
  </si>
  <si>
    <t>ДП „Укрдерж-будексперти-за” від 22.05.2018 № 20-0258-18</t>
  </si>
  <si>
    <t>Наказ відділу освіти, сім'ї, молоді, фізичної культури та спорту Борщівської РДА від 20.08.2018     № 181-од</t>
  </si>
  <si>
    <t>Реконструкція каналізаційної мережі м. Монастириська Тернопільської області. Коригування.</t>
  </si>
  <si>
    <t>ДП „Укрдерж-будексперти-за” від 15.11.2018 № 20-0340-18/1</t>
  </si>
  <si>
    <t>Рішення сесії Монастириської міської ради від 05.12.2018           № 1098</t>
  </si>
  <si>
    <t>1.3.2.  Зменшення негативного впливу на довкілля промислових та житлових об’єктів</t>
  </si>
  <si>
    <t>ВІДІБРАНІ ЗА РЕЗУЛЬТАТАМИ КОНКУРСУ у 2020 році</t>
  </si>
  <si>
    <t xml:space="preserve">Реконструкція філії ,,Старотаразька загальноосвітня школа І-ІІ ступенівˮ опорного закладу Почаївська загальноосвітня школа І-ІІІ ступенів Почаївської міської ради за адресою: вул.Шкільна, 2 в с. Старий Тараж Кременецького району Тернопільської області.Коригування </t>
  </si>
  <si>
    <t>ДП „Укрдерж-будекспертиза” від 30.01.2020 № 20-0023-20</t>
  </si>
  <si>
    <t xml:space="preserve"> Рішення виконавчого комітету Почаївської міської ради від 31.01.2020 № 14</t>
  </si>
  <si>
    <t>Будівництво  загальноосвітньої школи І ступеня з дошкільним закладом на вул.Пасічна, 9 в селі Підгороднє Тернопільського району Тернопільської області</t>
  </si>
  <si>
    <t>40 дитячих місць, 40 уч. місць, 3500 м2</t>
  </si>
  <si>
    <t>ДП „Укрдерж-будекспертиза” від 31.01.2020 № 20-0016-20</t>
  </si>
  <si>
    <t xml:space="preserve"> Рішення виконавчого комітету Підгороднянської сільської ради від 31.01.2020 № 9</t>
  </si>
  <si>
    <t xml:space="preserve">Реконструкція корпусу №2 Трибухівської ЗОШ I-III ступенів Трибухівської сільської ради по вул. Грушевського, 1 в с. Трибухівці Бучацького району Тернопільської області </t>
  </si>
  <si>
    <t>383 учні, 566 м2</t>
  </si>
  <si>
    <t>ДП „Укрдерж-будекспертиза” від 31.01.2020 № 20-0032-20</t>
  </si>
  <si>
    <t>Наказ відділу освіти, молоді та спорту Трибухівської сільської ради від 31.01.2020            № 19-од</t>
  </si>
  <si>
    <t xml:space="preserve">Капітальний ремонт навчально-виховного комплексу ,,Загальноосвітня школа І-ІІІ ступенів № 2 - дошкільний навчальний закладˮ Хоростківської міської ради по вул. Незалежності, 17 в м. Хоростків Гусятинського району Тернопільської області </t>
  </si>
  <si>
    <t>1140 місць, 1965 м2</t>
  </si>
  <si>
    <t>ДП „Укрдерж-будекспертиза” від 31.01.2020 № 20-0021-20</t>
  </si>
  <si>
    <t>Розпорядження голови Хоростківської міської ради від 31.01.2020 № 31</t>
  </si>
  <si>
    <t>Будівництво дитячого садка на 25 місць в с. Слобідка Козівського району Тернопільської області. Коригування</t>
  </si>
  <si>
    <t>25 місць</t>
  </si>
  <si>
    <t>ДП „Укрдерж-будекспертиза” від 28.01.2020 № 20-0015-20</t>
  </si>
  <si>
    <t xml:space="preserve"> Рішення виконавчого комітету Хоростківської міської ради від 30.01.2020 № 6</t>
  </si>
  <si>
    <t>Енергозберігаючі заходи в Козівській ЗОШ І-ІІІ ст. №1 (капітальний ремонт частини перекриття; опорядження приміщень; капітальний ремонт системи опалення, водопостачання і водовідведення; утеплення фасадів) по вул. Гвардійська, 9 в смт. Козова (корпус старших класів). Коригування</t>
  </si>
  <si>
    <t>532 учні</t>
  </si>
  <si>
    <t>ДП „Укрдерж-будекспертиза” від 31.01.2020 № 20-0019-20</t>
  </si>
  <si>
    <t>Наказ відділу освіти і спорту від 31.01.2020           № 47-агп Козівської РДА</t>
  </si>
  <si>
    <t xml:space="preserve"> Реконструкція Теребовлянського дитячого ясла-садочку ,,Сонечкоˮ загального розвитку з впровадженням енергозберігаючих заходів (добудова спортивного залу, заміна покрівлі, заміна віконних та дверних блоків, утеплення фасадів) по вул. Паращука, 16 в м. Теребовля Тернопільської області. Коригування</t>
  </si>
  <si>
    <t>725 м2, в т.ч. 126 м2 добудова, 156 дітей</t>
  </si>
  <si>
    <t>Наказ відділу освіти Теребовлянської міської ради від 30.01.20                  № 01-33/23</t>
  </si>
  <si>
    <t xml:space="preserve">Капітальний ремонт НВК "Лозівська ЗОШ І-ІІІ ст. - ДНЗ" з проведенням комплексної термомодернізації будівлі під школу майбутнього по вул.Грушевського, 61 в с.Лозова Байковецької сільської ради Тернопільського району Тернопільської області </t>
  </si>
  <si>
    <t>239 учнів, 1581,8 м2</t>
  </si>
  <si>
    <t>ДП „Укрдерж-будекспертиза” від 29.05.2017 № 20-0181-17</t>
  </si>
  <si>
    <t xml:space="preserve"> Рішення виконавчого комітету Байковецької сільської ради від 17.08.2017 № 87</t>
  </si>
  <si>
    <t xml:space="preserve">Будівництво закладу дошкільної освіти по вул. Шевченка, 5 в с. Борсуки Лановецького району Тернопільської області </t>
  </si>
  <si>
    <t>30 дітей, 411 м2</t>
  </si>
  <si>
    <t xml:space="preserve">ПП „Технобуд-техексперт” від 29.01.2020 № 15/01-20 </t>
  </si>
  <si>
    <t xml:space="preserve"> Рішення виконавчого комітету Борсуківської сільської ради від 30.01.2020 № 2</t>
  </si>
  <si>
    <t>Реконструкція спортивних майданчиків Тернопільської спеціалізованої школи І-ІІІ ступенів № 7 з поглибленим вивченням іноземних мов Тернопільської міської ради Тернопільської області за адресою: вул. Юності, 11 в м. Тернополі</t>
  </si>
  <si>
    <t>835 учнів, 924 м2, футбольне поле,540м2 баскетбольний майд., 1057 м2 бігові доріжки, 781 м2 газон</t>
  </si>
  <si>
    <t xml:space="preserve">ПП „Технобуд-техексперт” від 29.01.2020 № 11/01-20 </t>
  </si>
  <si>
    <t xml:space="preserve">Наказ управління освіти і науки Тернопільської міської ради від 30.01.2020 № 40 </t>
  </si>
  <si>
    <t>Реконструкція міського стадіону в смт Микулинці по вул. Набережна, 39 , Теребовлянського району Тернопільської області</t>
  </si>
  <si>
    <t>1,4 га земельна ділянка,6420м2, футбольне поле,364м2 баскетбольний майд., 879 м2 бігові доріжки, 930 м2 ігровий  майд., 145 м2 пішохідні доріжки</t>
  </si>
  <si>
    <t>ПП „Технобуд-техексперт” від 31.01.2020 № 16/01-20</t>
  </si>
  <si>
    <t>Розпорядження голови Микулинецької селищної ради від 31.01.2020 № 17</t>
  </si>
  <si>
    <t>Реконструкція спортивних майданчиків з влаштуванням стадіону в ,,Навчально-виховний комплекс ,,Боричівська загальносвітня школа-сад І-ІІ ступенів - ДНЗˮ в с. Боричівка по вул. Нова, 1 Теребовлянського району, Тернопільської області. Коригування</t>
  </si>
  <si>
    <t>7480 м2</t>
  </si>
  <si>
    <t>ДП „Укрдерж-будекспертиза” від 17.07.2019 № 20-0272-19</t>
  </si>
  <si>
    <t>Наказ відділу освіти Теребовлянської міської ради від 09.11.2019 № 362</t>
  </si>
  <si>
    <t>Будівництво мультифункціонального спортивного майданчику для ігрових видів спорту по вул. Д.Січинського в м. Чорткові Тернопільської області</t>
  </si>
  <si>
    <t>1404м2</t>
  </si>
  <si>
    <t>ДП „Укрдерж-будекспертиза” від 30.01.2020 № 20-0024-20</t>
  </si>
  <si>
    <t>Рішення сесії Чортківської міської ради від 30.01.2020                    № 1808</t>
  </si>
  <si>
    <t>Тернопільська</t>
  </si>
  <si>
    <t>Перехідний.</t>
  </si>
  <si>
    <t>Кредиторська заборгованість</t>
  </si>
  <si>
    <t>кошти на реалізацію проектів "Всеукраїнського громадського бюджету"</t>
  </si>
  <si>
    <t>Капітальний ремонт нежитлової будівлі Лозівського міського Палацу культури за адресою: Харківська обл., м. Лозова, проспект Перемоги, 1 (коригування)</t>
  </si>
  <si>
    <t>ТОВ "ЦЕНТР ЕКСПЕРТИЗ ПРОЕКТІВ" від 05.08.2019 №969/19Х</t>
  </si>
  <si>
    <t>Наказ Департаменту капітального будівництва Харківської обласної державної адміністрації від 06.09.2019 №49-о</t>
  </si>
  <si>
    <t>Стратегічна ціль № 1 Конкурентоспроможність економіки та зростання ВРП. ТЗ «Відновлення культурної спадщини»</t>
  </si>
  <si>
    <t>перехідний проект, 
пакет документації надано
співфінансування - гарантійний лист</t>
  </si>
  <si>
    <t>ТОВ "ПРОФБУДЕКСПЕРТ" від 12.11.2019 №01-0910-19/ЕП/КО</t>
  </si>
  <si>
    <t>Наказ Департаменту житлово-комунального господарства та розвитку інфраструктури Харківської обласної державної адміністрації від 12.12.2019 №70</t>
  </si>
  <si>
    <t>Стратегічна ціль № 1 Конкурентоспроможність економіки та зростання ВРП.
ТЗ «Економічне водовідведення»</t>
  </si>
  <si>
    <t>Філія ДП "УКРДЕРЖБУДЕКСПЕРТИЗА" у Харківській області
від 23.05.2018 №21-0374-18</t>
  </si>
  <si>
    <t>Розпорядження Вовчанської районної державної адміністрації від 23.05.2018 №55-АГ</t>
  </si>
  <si>
    <t>Стратегічна ціль № 2 Зменшення територіальних диспозицій у якості життя та поліцентричний розвиток, ТЗ «Розбудова мережі сервісних центрів надання адміністративних послуг 
(ЦНАП)»</t>
  </si>
  <si>
    <t>Експертна організація ТОВ "Експертиза ЗО" від 18.06.2018 №180/18</t>
  </si>
  <si>
    <t>Наказ відділу культури і туризму Дворічанської районної державної адміністрації від 06.05.2019 №21</t>
  </si>
  <si>
    <t>Стратегічна ціль № 1 Конкурентоспроможність економіки та зростання ВРП. ТЗ «Енергоефективний заклад культури»</t>
  </si>
  <si>
    <t>Філія ДП "УКРДЕРЖБУДЕКСПЕРТИЗА" у Харківській області
від 21.10.2019 №21-0622-19</t>
  </si>
  <si>
    <t>Рішення Виконавчого комтету Південноміської ради Харківського району від 10.12.2019 №213</t>
  </si>
  <si>
    <t>Стратегічна ціль № 2 Зменшення територіальних диспозицій у якості життя та поліцентричний розвиток
ТЗ «Комфортні умови для розвитку дітей в закладах дошкільного навчання»</t>
  </si>
  <si>
    <t>перехідний проект, 
пакет документації надано
співфінансування - гарантійний лист
ПРОГРАМА ПРЕЗИДЕНТА</t>
  </si>
  <si>
    <t>ТОВ "Експертиза МВК"
від 20.07.2018 №15029</t>
  </si>
  <si>
    <t>Рішення Наталинської сільської ради XVI сесії VIII скликання
від 25.07.2018 №463-VIII</t>
  </si>
  <si>
    <t>Стратегічна ціль № 2 Зменшення територіальних диспозицій у якості життя та поліцентричний розвиток.
ТЗ «Покращення умов перебування дітей в шкільних закладах населених 
пунктів Харківської області»</t>
  </si>
  <si>
    <t>перехідний проект, 
пакет документації надано
співфінансування - РІШЕННЯ СЕСІЇ
ПРОГРАМА ПРЕЗИДЕНТА</t>
  </si>
  <si>
    <t>Філія ДП "УКРДЕРЖБУДЕКСПЕРТИЗА" у Харківській області від 27.02.2019 №21-1841-18</t>
  </si>
  <si>
    <t>Наказ Управління молоді, спорту та іміджевих проектів Ізюмської міської ради від 27.02.2019 №14-ОД</t>
  </si>
  <si>
    <t>Стратегічна ціль № 2 Зменшення територіальних диспозицій у якості життя та поліцентричний розвиток
ТЗ «Модернізація, будівництво та реконструкція спортивних закладів, приміщень, майданчиків, що сприятимуть здоровому способу життя»</t>
  </si>
  <si>
    <t>Філія ДП "УКРДЕРЖБУДЕКСПЕРТИЗА" у Харківській області
від 16.10.2018 №21-0445-18</t>
  </si>
  <si>
    <t xml:space="preserve">Рішення Новопокровської селищної ради ХХХУІІ сесії VII скликання
від 17.10.2018 </t>
  </si>
  <si>
    <t>Реконструкція будівлі Лозівської дитячо-юнацької спортивної школи "Юність" Лозівської міської ради Харківської області, розташованої за адресою: Харківська область, місто Лозова, майдан Соборності, будинок 1 (коригування)</t>
  </si>
  <si>
    <t>2012-2020</t>
  </si>
  <si>
    <t>3650м²</t>
  </si>
  <si>
    <t>ТОВ "ЦЕНТР ЕКСПЕРТИЗ ПРОЕКТІВ" від 15.01.2020 №04/20Х</t>
  </si>
  <si>
    <t>Наказ Управління освіти, молоді та спорту Лозівської міської ради
від 17.01.2020
№ 48</t>
  </si>
  <si>
    <t>Філія ДП "УКРДЕРЖБУДЕКСПЕРТИЗА" у Харківській області від 29.10.2019 №21-0634-19</t>
  </si>
  <si>
    <t>Наказ Управління освіти, культури і туризму Дергачівської районної державної адміністрації від 01.11.2019 №245</t>
  </si>
  <si>
    <t>Філія ДП "УКРДЕРЖБУДЕКСПЕРТИЗА" у Харківській області від 12.12.2019 №21-0725-19</t>
  </si>
  <si>
    <t>Рішення Краснокутської селищної ради LIII сесії VII скликання від 20.12.2019 №1388-VII</t>
  </si>
  <si>
    <t>2561,63 м²</t>
  </si>
  <si>
    <t>Філія ДП "УКРДЕРЖБУДЕКСПЕРТИЗА" у Харківській області
від 13.09.2019 №21-0511-19</t>
  </si>
  <si>
    <t>Наказ Департаменту капітального будівництва Харківської обласної державної адміністрації від 13.09.2019 №50-о</t>
  </si>
  <si>
    <t>Стратегічна ціль № 2 Зменшення територіальних диспозицій у якості життя та поліцентричний розвиток. 
ТЗ «Модернізація комунальних закладів охорони здоров’я Харківської області 
із впровадженням сучасних технологій діагностики та лікування хворих»</t>
  </si>
  <si>
    <t>Філія ДП "УКРДЕРЖБУДЕКСПЕРТИЗА" у Харківській області
від 02.08.2019 №21-0496-19</t>
  </si>
  <si>
    <t>Рішення Виконавчого комітету Пісочинської селищної ради від 21.08.2019 №14/1-19</t>
  </si>
  <si>
    <t>Стратегічна ціль № 1 Конкурентоспроможність економіки та зростання ВРП.
ТЗ «Енергоефективний освітній заклад»</t>
  </si>
  <si>
    <t>1005 учнів</t>
  </si>
  <si>
    <t>Філія ДП "УКРДЕРЖБУДЕКСПЕРТИЗА" у Харківській області
від 16.07.2019 №21-0429-19</t>
  </si>
  <si>
    <t>Наказ Відділу освіти Зміївської районної державної адміністрації від 25.07.2019 №66-аг</t>
  </si>
  <si>
    <t>1280 учнів</t>
  </si>
  <si>
    <t>спільна власність територіальних громад</t>
  </si>
  <si>
    <t>Філія ДП "УКРДЕРЖБУДЕКСПЕРТИЗА" у Харківській області
від 29.05.2019 №21-0249-19</t>
  </si>
  <si>
    <t>Наказ Департаменту капітального будівництва Харківської обласної державної адміністрації від 10.06.2019 №22-о</t>
  </si>
  <si>
    <t>320
учнів</t>
  </si>
  <si>
    <t>ТОВ "Експертиза МВК"
від 17.12.2019 №25636</t>
  </si>
  <si>
    <t>Наказ Відділу освіти, молоді та спорту Первомайської районної державної адміністрації від 23.12.2019 №281</t>
  </si>
  <si>
    <t>Філія ДП "УКРДЕРЖБУДЕКСПЕРТИЗА" у Харківській області
від 28.02.2019 №21-0066-19</t>
  </si>
  <si>
    <t>Наказ Департаменту капітального будівництва Харківської обласної державної адміністрації від 04.03.2019 №7-о</t>
  </si>
  <si>
    <t>Стратегічна ціль № 1 Конкурентоспроможність економіки та зростання ВРП.
ТЗ «Енергоефективний медичний заклад»</t>
  </si>
  <si>
    <t>Реконструкція фасаду, заміна вікон і вхідних дверей в будівлі інфекційного відділення Комунального закладу охорони здоров'я "Куп'янська центральна міська лікарня" по вул. Лікарняна, 2 в м. Куп'янськ Харківської області (коригування)</t>
  </si>
  <si>
    <t>ТОВ "ЦЕНТР ЕКСПЕРТИЗ ПРОЕКТІВ" від 29.07.2019 №957/19Х</t>
  </si>
  <si>
    <t>Наказ Департаменту капітального будівництва Харківської обласної державної адміністрації від 30.07.2019 №35-о</t>
  </si>
  <si>
    <t>176 койко/
місць</t>
  </si>
  <si>
    <t>Філія ДП "УКРДЕРЖБУДЕКСПЕРТИЗА" у Харківській області
від 19.03.2019 №21-0130-19</t>
  </si>
  <si>
    <t>Наказ Ізюмської центральної міської лікарні від 20.03.2019 №93</t>
  </si>
  <si>
    <t>перехідний проект, 
пакет документації надано
співфінансування -РІШЕННЯ СЕСІЇ</t>
  </si>
  <si>
    <t>Будівництво комплексу комунального некомерційного підприємства "Обласний центр онкології" за адресою: м. Харків, вул. Лісопарківська, 4 , у тому числі:</t>
  </si>
  <si>
    <t>3842,73 м²</t>
  </si>
  <si>
    <t>ДП "УКРДЕРЖБУДЕКСПЕРТИЗА" від 05.04.2019 №00-0192-19/ЦБ</t>
  </si>
  <si>
    <t>Розпорядження Харківської обласної державної адміністрації від 11.04.2019 №198</t>
  </si>
  <si>
    <t>пакет документації надано, 
співфінансування підтверджено гарантійним листом (сесія обласної ради - 27.02.2020)</t>
  </si>
  <si>
    <t>1185,03 м²</t>
  </si>
  <si>
    <t>ДП "УКРДЕРЖБУДЕКСПЕРТИЗА" від 12.08.2019 №00-0193-19/ЦБ</t>
  </si>
  <si>
    <t>Розпорядження Харківської обласної державної адміністрації від 27.09.2019 №482</t>
  </si>
  <si>
    <t>"Реконструкція очисних споруд в смт Малинівка (коригування)"</t>
  </si>
  <si>
    <t>"Реконструкція гуртожитку по вул. Пушкіна, 1 корпус №4 №5 в м. Вовчанськ Вовчанського району Харківської області під житло для внутрішньо переміщених осіб та центру надання адміністративних послуг, відділення Державної фіскальної служби, відділень Державної Районної Адміністрації та інших служб району. Коригування"</t>
  </si>
  <si>
    <t>"Реконструкція Дворічанського районного будинку культури за адресою: вул. 35 Гвардійської дивізії, буд. 12, смт. Дворічна, Дворічанського району, Харківської області"</t>
  </si>
  <si>
    <t>"Реконструкція Південноміського дошкільного навчального закладу (ясла-садок) за адресою: м. Південне, вул. Б.Тасуя, 60 Харківського району Харківської області (коригування)"</t>
  </si>
  <si>
    <t>"Реконструкція існуючої будівлі Наталинського навчально виховного комплексу (загальноосвітня школа І-ІІІ ступенів - дошкільний навчальний заклад) Наталинської сільської ради Красноградського району Харківської області та прибудови спортивного комплексу з додатковими основними і допоміжними приміщеннями, що розташовані за адресою: вул. Промислова, 34 с. Наталине Красноградського району Харківської області"</t>
  </si>
  <si>
    <t>"Реконструкція фізкультурно-оздоровчого комплексу "Донець" з влаштуванням басейну за адресою: вул. Капітана Орлова, 47 м. Ізюм Харківської області (коригування)"</t>
  </si>
  <si>
    <t>"Будівництво фізкультурно-оздоровчого комплексу в смт. Новопокровка, Чугуївського району Харківської області по вул. В.Вішталя, 9-А (коригування)"</t>
  </si>
  <si>
    <t>"Будівництво фізкультурно-оздоровчого комплексу на території Дергачівського ліцею №2 Дергачівської районної ради Харківської області за адресою: Харківська область, м. Дергачі, вул. Садова, 8 (коригування)"</t>
  </si>
  <si>
    <t>"Будівництво фізкультурно-оздоровчого комплексу по вул. Єдності (поруч з № 6) смт. Краснокутськ Харківської області (коригування)"</t>
  </si>
  <si>
    <t>"Реконструкція комплексу будівель комунального підприємства "Близнюківська центральна районна лікарня" за адресою: смт. Близнюки, вул. Калинова, 3 (коригування)"</t>
  </si>
  <si>
    <t>"Нове будівництво початкової школи та дитячого садка в мікрорайоні "Надія" сел. Пісочин Харківського району Харківської області (коригування)"</t>
  </si>
  <si>
    <t>"Капітальний ремонт будівлі Зміївського ліцею №1 ім. двічі Героя Радянського Союзу З.К. Слюсаренка Зміївської районної ради Харківської області", розташованої за адресою: Харківська обл., м. Зміїв, вул. Широнінців, 25 (коригування)</t>
  </si>
  <si>
    <t>"Капітальний ремонт Краснопавлівської ЗОШ І-ІІІ ступенів Лозівської районної ради Харківської області за адресою: вул. Шкільна, смт Краснопавлівка, Лозівський район Харківської області (коригування)"</t>
  </si>
  <si>
    <t>"Капітальний ремонт Олексіївського навчально-виховного комплексу (шкільний підрозділ) за адресою: Харківська область Первомайський р-н с. Олексіївка, вул. Шкільна, 15 (коригування)"</t>
  </si>
  <si>
    <t>"Реконструкція фасаду, заміна вікон і вхідних дверей в будівлі головного корпусу комунального закладу охорони здоров'я "Куп'янська центральна міська лікарня" по вул. Лікарняна, 2 м. Куп'янськ Харківської області (Коригування)"</t>
  </si>
  <si>
    <r>
      <t>2636,9 м</t>
    </r>
    <r>
      <rPr>
        <vertAlign val="superscript"/>
        <sz val="14"/>
        <color indexed="8"/>
        <rFont val="Times New Roman"/>
        <family val="1"/>
        <charset val="204"/>
      </rPr>
      <t>2</t>
    </r>
  </si>
  <si>
    <r>
      <t>2239,0 м</t>
    </r>
    <r>
      <rPr>
        <vertAlign val="superscript"/>
        <sz val="14"/>
        <color indexed="8"/>
        <rFont val="Times New Roman"/>
        <family val="1"/>
        <charset val="204"/>
      </rPr>
      <t>2</t>
    </r>
  </si>
  <si>
    <t>"Капітальний ремонт будівлі стаціонарного корпусу відділення Ізюмської центральної міської лікарні (коригування)"</t>
  </si>
  <si>
    <t>"Будівництво комплексу комунального некомерційного підприємства "Обласний центр онкології" за адресою: м. Харків, вул. Лісопарківська, 4 (Перша черга будівництва)"</t>
  </si>
  <si>
    <t>"Будівництво комплексу комунального некомерційного підприємства "Обласний центр онкології" за адресою: м. Харків, вул. Лісопарківська, 4 (Друга черга будівництва)"</t>
  </si>
  <si>
    <t>Харківська</t>
  </si>
  <si>
    <t>ПРИМІТКА</t>
  </si>
  <si>
    <t xml:space="preserve">ПРОГРАМА ПРЕЗИДЕНТА
</t>
  </si>
  <si>
    <t>ВСЬОГО РОЗПОДІЛЕНО</t>
  </si>
  <si>
    <t xml:space="preserve">Нерозподілений залишок </t>
  </si>
  <si>
    <t xml:space="preserve">у т. ч. кошти Всеукрїнського громадського бюджету </t>
  </si>
  <si>
    <t>Погашення кредиторської заборгованості за виконані у 2019 році роботи:</t>
  </si>
  <si>
    <t>“Реконструкція стадіону, розташованого на території КПНЗ “Дитячо-юнацька спортивна школа   № 3” Криворізької міської ради по вул.Зарічній, 3  у м.Кривий Ріг Дніпропетровської області”. Коригування</t>
  </si>
  <si>
    <t>завірену копію звіту ф.7-Д скан Є+</t>
  </si>
  <si>
    <t>"Реконструкція парку ім.Федора Мершовцева  м.Кривий Ріг  (ІІ черга)". Коригування</t>
  </si>
  <si>
    <t>+</t>
  </si>
  <si>
    <t>Заходи з енергозбереження закладів освіти</t>
  </si>
  <si>
    <t>“Капітальний ремонт Петропавлівської ЗОШ №2 смт Петропавлівка Петропавлівського району Дніпропетровської області”</t>
  </si>
  <si>
    <t>423 учнів</t>
  </si>
  <si>
    <t>ДП "Жилком"від 30.07.2018                  № 1016-Е-18/А</t>
  </si>
  <si>
    <t>Наказ ДКБ ОДА від 22.08.2018 № 350-ОД</t>
  </si>
  <si>
    <t>3.4. Енергоефективність та розвиток альтернативної енергетики. 3.4.3. Підвищення енергоефективності та енергозбереження (Упровадження енергозбережних технологій на об’єктах комунальної власності в навчальних закладах)</t>
  </si>
  <si>
    <t>40 балів</t>
  </si>
  <si>
    <t xml:space="preserve"> "Капітальний ремонт Лихівської середньої загальноосвітньої школи смт Лихівка П'ятихатського району Дніпропетровської області”</t>
  </si>
  <si>
    <t>202 місця</t>
  </si>
  <si>
    <t>ТОВ Агенція незалежного експертування "Експерт"  від 14.12.2017 № 19/11-17</t>
  </si>
  <si>
    <t>Наказ ДКБ ОДА від 17.01.2018 №34-ОД</t>
  </si>
  <si>
    <t xml:space="preserve"> "Реконструкція Томаківського НВК "ЗОШ І-ІІІ ступенів - ДНЗ" №1 Томаківського району Дніпропетровської області по вул.Ватутіна, 7”. Коригування</t>
  </si>
  <si>
    <t>700 учнів</t>
  </si>
  <si>
    <t>ДП "Жилком"  від 31.05.2018 № 617-Е-18/А</t>
  </si>
  <si>
    <t>Наказ ДКБ ОДА від 31.05.2018 № 257-ОД</t>
  </si>
  <si>
    <t xml:space="preserve"> "Реконструкція КЗ “Волоська загальноосвітня школа I-III ступенів” за адресою: сел. Волоське, вул. Набережна, 42, Дніпровського району Дніпропетровської області "   </t>
  </si>
  <si>
    <t>200 місць</t>
  </si>
  <si>
    <t>ТОВ “АНІ  “Експерт”   від 27.04.2018 № 22/04-18</t>
  </si>
  <si>
    <t>Наказ ДКБ ОДА від 03.05.2018 № 221-ОД</t>
  </si>
  <si>
    <t xml:space="preserve"> "Капітальний ремонт "НВК "ЗОШ І-ІІІ ступенів №1- Покровський ліцей", смт Покровське, Покровського району Дніпропетровської області "</t>
  </si>
  <si>
    <t>648 місць</t>
  </si>
  <si>
    <t xml:space="preserve">ТОВ “АНІ  “Експерт” від 01.03.2018 № 08/02-18 </t>
  </si>
  <si>
    <t>Наказ ДКБ ОДА від 20.03.2018 № 129-ОД</t>
  </si>
  <si>
    <t xml:space="preserve"> "Будівництво ДНЗ на 115 місць, вул . І. Малки м. Покров " </t>
  </si>
  <si>
    <t>115 місць</t>
  </si>
  <si>
    <t>ТОВ "Експертиза МВК"  від 23.02.2018 № 11968</t>
  </si>
  <si>
    <t>Наказ ДКБ ОДА від 23.03.2018 № 157-ОД</t>
  </si>
  <si>
    <t xml:space="preserve"> "Капітальний ремонт дитячого садочка у селі Павлопілля Нікопольського району Дніпропетровської області "  </t>
  </si>
  <si>
    <t>110 місць</t>
  </si>
  <si>
    <t>ДП "Жилком" від 06.04.2018  № 131-Е-18/А</t>
  </si>
  <si>
    <t>Наказ ДКБ ОДА від 12.04.2018 № 420-ОД</t>
  </si>
  <si>
    <t xml:space="preserve"> "Будівництво ДНЗ по вул.Центральна, 10а, смт.Іларіонове Синельниківського р-ну". Коригування</t>
  </si>
  <si>
    <t>ТОВ  “Експертиза МВК" від 16.04.2018 №12762;  ТОВ “АНІ  “Експерт” від 20.12.2019 № А-04/11-19</t>
  </si>
  <si>
    <t>Наказ ДКБ ОДА від 23.12.2019 №293-ОД</t>
  </si>
  <si>
    <t xml:space="preserve"> "Реконструкція будівлі дошкільного закладу „Веснянка” по вул. Центральна , 31 д в с. Миколаївка - 1 Дніпропетровського району Дніпропетровської області." Коригування</t>
  </si>
  <si>
    <t>70  місць</t>
  </si>
  <si>
    <t>ТОВ "ДН - Консалтинг" від 19.08.2019 № 05-145-19</t>
  </si>
  <si>
    <t>Наказ ДКБ ОДА від 20.09.2019 № 212-ОД</t>
  </si>
  <si>
    <t>80 учнів</t>
  </si>
  <si>
    <t>ТОВ “АНІ  “Експерт”  від 24.04.2018 № 18/04-18</t>
  </si>
  <si>
    <t>Наказ ДКБ ОДА від 03.05.2018 № 217-ОД</t>
  </si>
  <si>
    <t>Заходи з енергозбереження закладів охорони здоров'я</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</si>
  <si>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 та II черга)</t>
  </si>
  <si>
    <t>90 ліжок</t>
  </si>
  <si>
    <t>ТОВ "ДН - Консалтинг"  від 17.04.2019 № 05-70-19</t>
  </si>
  <si>
    <t>Розпорядження голови ОДА від 24.04.2019 №Р-224/0/3-19</t>
  </si>
  <si>
    <t>3.4. Енергоефективність та розвиток альтернативної енергетики. 3.4.3. Підвищення енергоефективності та енергозбереження (Упровадження енергозбережних технологій на об’єктах комунальної власності в медичних закладах)</t>
  </si>
  <si>
    <t xml:space="preserve"> "Реконструкція частини будівлі амбулаторії №1, 3  КЗ "Нікопольський центр первинної медико-санітарної допомоги" під дитяче стаціонарне та консультативно-діагностичне відділення за адресою:м.Нікополь, проспект Трубників, буд.47 ". Коригування</t>
  </si>
  <si>
    <t>250 відвід у зміну</t>
  </si>
  <si>
    <t>ТОВ НВП"МІЖБУДЕКСП" від 31.05.2019 № 0612-19Е</t>
  </si>
  <si>
    <t>Наказ ДКБ ОДА від 24.06.2019 № 165-ОД</t>
  </si>
  <si>
    <t>Створення спортивної інфраструктури</t>
  </si>
  <si>
    <t>“Реконструкція стадіону, розташованого на території КПНЗ “Дитячо-юнацька спортивна школа   № 3” Криворізької міської ради по вул.Зарічній, 3  у м.Кривий Ріг Дніпропетровської області”  . Коригування</t>
  </si>
  <si>
    <t>3554 кв. метрів</t>
  </si>
  <si>
    <t xml:space="preserve"> ТОВ “АНІ  “Експерт”від 31.05.2018 №19/05-18 </t>
  </si>
  <si>
    <t>Розпорядження голови ОДА від 01.11.2018 №Р-668/0/3-18</t>
  </si>
  <si>
    <t>2.3.4. Створення умов для формування здорового населення. Створення спортивної інфраструктури для занять фізичною культурою і спортом</t>
  </si>
  <si>
    <t xml:space="preserve">Перехідний </t>
  </si>
  <si>
    <t xml:space="preserve">“Реконструкція стадіону опорної школи № 1 по вул. Калинова, 5 в м. Перещепине, Новомосковського району, Дніпропетровської області” </t>
  </si>
  <si>
    <t>505 місць</t>
  </si>
  <si>
    <t>ТОВ “АНІ  “Експерт”  від 27.12.2018 № 07/12-18</t>
  </si>
  <si>
    <t>Наказ ДКБ ОДА від 10.01.2019  № 16-ОД</t>
  </si>
  <si>
    <t>45 балів</t>
  </si>
  <si>
    <t xml:space="preserve"> “Реконструкція стадіону  “Металург”, розташованого за адресою: вул.Паланочна, 6,  м.Новомосковськ, Дніпропетрговської області”</t>
  </si>
  <si>
    <t>970  місць</t>
  </si>
  <si>
    <t>ДП "Жилком" від 06.06.2019 № 79-Е-19/А</t>
  </si>
  <si>
    <t>Розпорядження голови ОДА від 19.06.2019 №Р-350/0/3-19</t>
  </si>
  <si>
    <t xml:space="preserve"> “Реконструкція стадіону "Трудові резерви", м.Дніпропетровськ. Крита спортивно-демонстраційна споруда для спортивних ігор ”. Коригування</t>
  </si>
  <si>
    <t>4674,7 кв. метрів</t>
  </si>
  <si>
    <t>ТОВ “Агенція незалежного інспектування  “Експерт” від 23.04.2018 №19/04-18; ТОВ “Агенція незалежного інспектування  “Експерт” від 06.09.2019 № 12/08-19</t>
  </si>
  <si>
    <t>Розпорядження голови ОДА  від 22.10.2019 №Р-586/0/3-19</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</si>
  <si>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Дніпропетровськ”Коригування</t>
  </si>
  <si>
    <t>1445,7 кв. метрів</t>
  </si>
  <si>
    <t xml:space="preserve">ТОВ "ДН - Консалтинг"  від 04.07.2019 № 05-143-19      </t>
  </si>
  <si>
    <t>Наказ ДКБ ОДА від 10.07.2019  №174-ОД</t>
  </si>
  <si>
    <t xml:space="preserve">Розвиток мереж сільського водопостачання </t>
  </si>
  <si>
    <t>Нове будівництво водогону  від с.Орлівщина  до смт Черкаське Новомосковського району Дніпропетровської області</t>
  </si>
  <si>
    <t xml:space="preserve">підвідний водогін 14,536 км, розвідні мережі   7,101 км </t>
  </si>
  <si>
    <t>ДП "Укрдержбудекспертиза" від 13.01.2020 №04-0906-19</t>
  </si>
  <si>
    <t>2.3.1.Поліпшення забезпечення населених пунктів питними водними ресурсами</t>
  </si>
  <si>
    <t>50 балів</t>
  </si>
  <si>
    <t xml:space="preserve"> ПОГОДЖЕНО                       </t>
  </si>
  <si>
    <t>Дніпропетровська</t>
  </si>
  <si>
    <r>
      <t>"Реконструкція будівлі дитячого садка в с. Чкалове Нікопольського району Дніпропетровської області" (коригування)</t>
    </r>
    <r>
      <rPr>
        <sz val="14"/>
        <rFont val="Times New Roman"/>
        <family val="1"/>
        <charset val="204"/>
      </rPr>
      <t xml:space="preserve"> </t>
    </r>
  </si>
  <si>
    <t>Можливе завищення кошторисної вартості</t>
  </si>
  <si>
    <t xml:space="preserve">Без зауважень </t>
  </si>
  <si>
    <t xml:space="preserve">Рішення про співфінансування передбачено в обсязі 2446,995 тис. гривень (50%)
</t>
  </si>
  <si>
    <t xml:space="preserve">
Без зауважень</t>
  </si>
  <si>
    <t>ПРОГРАМА ПРЕЗИДЕНТА
Без Зауважень</t>
  </si>
  <si>
    <t>Відсутній енергетичний паспорт</t>
  </si>
  <si>
    <t>Співфінансування підтверджено гарантійним листом.</t>
  </si>
  <si>
    <t>Відсутнє рішення про співфінансування</t>
  </si>
  <si>
    <t>Проектом передбачено, лише внутрішні роботи, обгрунтування здійснення енергоефективних заходів</t>
  </si>
  <si>
    <t>Дублювання робіт, що можуть виконуватися за рахунок іншого проекту, що буде реалізовано за рахунок ЄІБ</t>
  </si>
  <si>
    <t>Не є проектом регіонального розвитку</t>
  </si>
  <si>
    <t>Відсутність проектної документації (проект передбачає монтажні та пусконаладочні роботи)</t>
  </si>
  <si>
    <t xml:space="preserve">Відсутнє рішення про співфінансування.
Доопрацьовується обгрунтування щодо збільшення кошторисної вартості проекту.
</t>
  </si>
  <si>
    <t xml:space="preserve"> Співфінансування підтверджено гарантійним листом. 
Доцільність реалізації (Вартість 1 м -  5,4 тис. грн.)
</t>
  </si>
  <si>
    <t>Можливе завищення кошторисної вартості 
 Співфінансування підтверджено гарантійним листом. 
Доцільність реалізації (Вартість 1 м² -  25 тис. грн.)</t>
  </si>
  <si>
    <t xml:space="preserve">Можливе завищення кошторисної вартості
Доцільність реалізації (Вартість 1 м² -  33,6 тис. грн.)
</t>
  </si>
  <si>
    <t xml:space="preserve">
Можливе завищення кошторисної вартості
Доцільність реалізації (Вартість 1 м² -  31,8 тис. грн.)
</t>
  </si>
  <si>
    <t xml:space="preserve">НЕ є проктом регіонального розвитку
Видатки споживання 
</t>
  </si>
  <si>
    <t>Рішення про співфінансування передбачено в обсязі 9220,386 тис. гривень (57%)</t>
  </si>
  <si>
    <t xml:space="preserve">Співфінансування підтверджено гарантійним листом.
</t>
  </si>
  <si>
    <t xml:space="preserve">Доцільність об’єднання з проектом №47
Доопрацьовується обгрунтування щодо збільшення кошторисної вартості проекту.
</t>
  </si>
  <si>
    <t>ПРОГРАМА ПРЕЗИДЕНТА
Доцільність об’єднання з проектом №45</t>
  </si>
  <si>
    <t xml:space="preserve">ПРОГРАМА ПРЕЗИДЕНТА
Рішення про співфінансування передбачено в обсязі 1800 тис. гривень (51%)
</t>
  </si>
  <si>
    <t>Співфінансування підтверджено гарантійним листом</t>
  </si>
  <si>
    <t>Без зауважень</t>
  </si>
  <si>
    <t>перехідний (співфінансування на рівні 15,7% - гарантійний, дорожня інфраструктура)</t>
  </si>
  <si>
    <t>перехідний  (співфінансування на рівні 10% - гарантійний)</t>
  </si>
  <si>
    <t>перехідний (співфінансування на рівні 10,7% - гарантійний, обсяги фінансування не гарантують завершення у 2021році, дорожня інфраструктура)</t>
  </si>
  <si>
    <t>перехідний  за рішенням регіональної  комісії збільшений термін реалізації до 2020 р. (співфінансування на рівні  9,95% - гарантійний)</t>
  </si>
  <si>
    <t>перехідний (співфінансування на рівні  10,6% - гарантійний, дорожня інфраструктура)</t>
  </si>
  <si>
    <t>перехідний (співфінансування на рівні 10,8% - гарантійний)</t>
  </si>
  <si>
    <t xml:space="preserve">без зауважень;
перехідний проект;
співфінансування - РІШЕННЯ СЕСІЇ;
</t>
  </si>
  <si>
    <t>без зауваження;
перехідний проект;
співфінансування - РІШЕННЯ СЕСІЇ;
Програма Президента</t>
  </si>
  <si>
    <t xml:space="preserve">перехідний проект;
співфінансування - гарантійний лист 
</t>
  </si>
  <si>
    <t>перехідний проект;
співфінансування - гарантійний лист;
Програма Президента</t>
  </si>
  <si>
    <t xml:space="preserve">перехідний проект;
співфінансування - гарантійний лист;
Програма Президента;
</t>
  </si>
  <si>
    <t xml:space="preserve">без зауважень;
перехідний проект;
співфінансування - РІШЕННЯ СЕСІЇ;
Програма Президента
</t>
  </si>
  <si>
    <t xml:space="preserve">перехідний проект;
співфінансування - РІШЕННЯ СЕСІЇ на 652,5 тис.грн. та гарантійний лист на залишок </t>
  </si>
  <si>
    <t xml:space="preserve">перехідний проект;
співфінансування - РІШЕННЯ СЕСІЇ на 398,68 тис.грн. та гарантійний лист на залишок </t>
  </si>
  <si>
    <t>без зауважень;
перехідний проект;
співфінансування - РІШЕННЯ СЕСІЇ</t>
  </si>
  <si>
    <t>новий проект;
підтвердження співфінансування  -гарантійний лист 
відсутнє погодження з Мінмолодьспорт;
Завершення проекту у 2021 році 
Програма Президента</t>
  </si>
  <si>
    <t>новий проект;
відсутня проектна документація; 
відсутнє погодження з Мінмолодьспорт;
підтвердження співфінансування  -  гарантійний лист;
Програма Президента</t>
  </si>
  <si>
    <t>новий проект;
відсутня проектна документація;
 відсутнє погодження з Мінмолодьспорт;
підтвердження співфінансування  - РІШЕННЯ СЕСІЇ;
Програма Президента</t>
  </si>
  <si>
    <t xml:space="preserve">
новий проект;
відсутнє погодження з Мінмолодьспорт;
підтвердження;
 співфінансування  -РІШЕННЯ СІСІЇ;
Програма Президента  </t>
  </si>
  <si>
    <t>без зауважень
новий проект;
співфінансування - РІШЕННЯ СЕСІЇ;
Завершення проекту у 2021 році 
Програма Президента</t>
  </si>
  <si>
    <t xml:space="preserve">
новий проект;
співфінансування - РІШЕННЯ СЕСІЇ;
Не забезпечено комплексний підхід та максимальну енергоефективність від реалізації проекту (п.4 Постанова 196 від 18.03.2015);
Програма Президента</t>
  </si>
  <si>
    <t xml:space="preserve">без заувважень;
новий проект;
співфінансування - РІШЕННЯ СЕСІЇ;
</t>
  </si>
  <si>
    <t xml:space="preserve">без зауважень;
новий проект;
співфінансування - РІШЕННЯ СЕСІЇ;
</t>
  </si>
  <si>
    <t>без зауважень;
новий проект;
співфінансування - РІШЕННЯ СЕСІЇ</t>
  </si>
  <si>
    <t>новий проект;
співфінансування - гарантійний лист;
Програма Президента</t>
  </si>
  <si>
    <t>Перехідні</t>
  </si>
  <si>
    <t>РАЗОМ:</t>
  </si>
  <si>
    <t>Розвиток молодіжного спорту в Івано-Франківській області шляхом проведення капітального ремонту спорткомплексу ім. Гемби А.П. по вул. Карпатській, 15 в м. Івано-Франківську</t>
  </si>
  <si>
    <t>7775,0 м2</t>
  </si>
  <si>
    <t>КП Івано-Франківської ОР "ПРО-ЕКСПЕРТ", 28.03.2018 № 09-041-18</t>
  </si>
  <si>
    <t>Наказ Департаменту освіти, науки та молодіжної політики Івано-Франківської ОДА від 16.01.2018 року №44</t>
  </si>
  <si>
    <t xml:space="preserve"> Відповідає програмі 1. Підвищення рівня конкурентоспроможності регіонів (Державна стратегія регіонального розвитку на період до 2020 року). 2.1.3. Розвиток спортивно-туристичної інфраструктури (Стратегія розвитку Івано-Франківської обл. на період до 2020 року). 
Відповідає програмі 4 «Розвиток людського капіталу» щодо заходів реалізації проектів у 2015-2017 роках Стратегії розвитку Івано-Франківської області на період до 2020 року, затвердженої рішенням Івано-Франківської обл. ради від 26.06.2015 №1680-37/2015
</t>
  </si>
  <si>
    <t>Нове будівництво: Спортивний комплекс на вул.22 Січня в селищі Брошнів-Осада Рожнятівського району Івано-Франківської області</t>
  </si>
  <si>
    <t>2500 посадкових місць</t>
  </si>
  <si>
    <t xml:space="preserve"> ДП "УКРДЕРЖБУДЕКСПЕРТИЗА" №09-0013-19 від 13.05.2019 року</t>
  </si>
  <si>
    <t>Наказ ДБЖКГМА від 15.05.2019 року №21-пр</t>
  </si>
  <si>
    <t>2.1.3. Розвиток туристично-спортивної інфраструктури</t>
  </si>
  <si>
    <t>Загальноосвітня школа І-ІІІ ступенів  у  селі Боднарів Калуського району Івано-Франківської області- будівництво</t>
  </si>
  <si>
    <t>235 учнів</t>
  </si>
  <si>
    <t>Філія ДП"УКДЕРЖБУДЕКСПЕРТИЗА" в Івано-Франківській області від 22.03.2011 р. №09-01225-10</t>
  </si>
  <si>
    <t>Наказ Головне управління регіонального розвитку та будівництва ОДА від 24.03.2011 року №3-пр</t>
  </si>
  <si>
    <t>Рішення Івано-Франківської обласної ради від 17.10.2014 року №1401-32/2014 "Про стратегію розвитку Івано-Франківської області на 2020" Операційна ціль 1.3. Забезпечення енергоефективності</t>
  </si>
  <si>
    <t xml:space="preserve">Реконструкція з добудовою Яремчанської ЗОШ  № 1  І-ІІІ ступенів Івано-Франківської області  </t>
  </si>
  <si>
    <t>навчання 500 учнів</t>
  </si>
  <si>
    <t>КП Івано-Франківської обласної ради ПРОЕКСПЕРТ від 28.09.2015 року №09-46515</t>
  </si>
  <si>
    <t>Наказ ДБЖКГМА  ОДАвід 01.12.2015 року №124-пр</t>
  </si>
  <si>
    <t>Капітальний ремонт Замулинецького НВК "ЗОШ І-ІІІ ст.-ДНЗ" в с.Замулинці Матеївецької сільської ради ОТГ Коломийського району Івано-Франківської області (в рамках проведення заходів з енергозбереження)</t>
  </si>
  <si>
    <t>Збереження та економія тепла</t>
  </si>
  <si>
    <t>ТзОВ "ПРОЕКСП" від 27.05.2019 року №0432-19</t>
  </si>
  <si>
    <t>Рішення Матеївецької ОТГ від 28.09.2018 року №83</t>
  </si>
  <si>
    <t>Реконструкція будинку культури під дитячий садок в с.Пороги Богородчанського району Івано-Франківської області</t>
  </si>
  <si>
    <t>ДП "УКРДЕРЖБУДЕКСПЕРТИЗА" №09-0240-18 від 26.07.2018 року</t>
  </si>
  <si>
    <t>Наказ ДБЖКГМА від 27.07.2018 року №165-пр</t>
  </si>
  <si>
    <t>Реконструкція дитячого садка "Сонечко" на вул.Тиха, 6а в смт.Богородчани Богородчанського району, Івано-Франківської області</t>
  </si>
  <si>
    <t>ДП "УКРДЕРЖБУДЕКСПЕРТИЗА" №09-0076-18 від 26.06.2018 року</t>
  </si>
  <si>
    <t>Рішення Богородчанської селищної ради від 28.06.2018 року №575</t>
  </si>
  <si>
    <t>Реконструкція незавершеного будівництва універсального блоку школи під дитячий  садок в с.Гринівці, Тлумацького району Івано-Франківської області (коригування кошторисної документації)  (в межах заходів комплексного енергозбереження</t>
  </si>
  <si>
    <t>Відкриття двох груп на 40-45 дітей</t>
  </si>
  <si>
    <t>ДП "УКРДЕРЖБУДЕКСПЕРТИЗА" №09-0571-18 від 26.11.2018 року</t>
  </si>
  <si>
    <t>Розпорядження  Тлумацької ОТГ від 29.11.2018 №265-р</t>
  </si>
  <si>
    <t>Впровадження заходів з енергозбереження по об`єкту "Капітальний ремонт Галицького районного будинку культури за адресою вул. Я.Осмомисла, 1 в м. Галич Івано-Франківської області</t>
  </si>
  <si>
    <t>ДП "УКРДЕРЖБУДЕКСПЕРТИЗА" №09-0084-19 від 09.04.2019 року</t>
  </si>
  <si>
    <t>Розпорядження Галицької РДА від 11.03.2019 року №55</t>
  </si>
  <si>
    <t>Впровадження енергозберігаючих заходів в Брошнів-Осадському ліцеї Брошнів-Осадської селищної ради ОТГ Івано-Франківської області.  Капітальний ремонт</t>
  </si>
  <si>
    <t>ДП "УКРДЕРЖБУДЕКСПЕРТИЗА" №09-0195-18 від 11.09.2018 року</t>
  </si>
  <si>
    <t>Розпорядження Брошнів-Осадської ОТГ від 18.10.2018 року №197</t>
  </si>
  <si>
    <t>Прибудова спорткомплексу до школи в с. Новиця Калуського району Івано-Франківської області (коригування кошторисної документації)</t>
  </si>
  <si>
    <t>500 дітей</t>
  </si>
  <si>
    <t>ДП "УКРДЕРЖБУДЕКСПЕРТИЗА" №09-0448-17 від10.08.2017 року</t>
  </si>
  <si>
    <t>Наказ ДБЖКГМА від 12.09.2017 року №182-пр</t>
  </si>
  <si>
    <t>Відповідає програмі 4 «Розвиток людського капіталу» щодо заходів реалізації проектів у 2015-2017 роках Стратегії розвитку Івано-Франківської області на період до 2020 року, затвердженої рішенням Івано-Франківської обл. ради від 26.06.2015 №1680-37/2017</t>
  </si>
  <si>
    <t>Добудова незавершеного будівництва спортивного корпусу школи в с.Старий Косів Косівського району Івано-Франківської області. Нове будівництво</t>
  </si>
  <si>
    <t>Підвищення рівня здоров'я діей</t>
  </si>
  <si>
    <t>ДП "УКРДЕРЖБУДЕКСПЕРТИЗА" №09-01336-18 від 19.09.2018 року</t>
  </si>
  <si>
    <t>Наказ ВБЖКГМА Косівської РДА від 20.03.2019 року №9</t>
  </si>
  <si>
    <t>Нове будівництво навчального корпусу та спортивного залу Делятинської ЗОШ І-ІІІ ст.№1 на вул.16 Липня в смт.Делятин Надвірнянського району Івано-Франківської області</t>
  </si>
  <si>
    <t>365 учнів</t>
  </si>
  <si>
    <t>КП "Про-Експерт" від 03.04.2017 року № 09-034-17</t>
  </si>
  <si>
    <t>Наказ ДБЖКГМА ОДА  від 19.05.2017 р. № 95-пр</t>
  </si>
  <si>
    <t>Реконструкція будівлі ЗОШ І-ІІІ ст. з добудовою навчального корпусу та спортивного залу в с.Красноїлля Верховинського району Івано-Франківської області</t>
  </si>
  <si>
    <t>навчання 290 учнів</t>
  </si>
  <si>
    <t>ДП "УКРДЕРЖБУДЕКСПЕРТИЗА" №09-1166-15 від 14.09.2016 року</t>
  </si>
  <si>
    <t>Наказ ДБЖКГМА від 26.12.2016 року №326-пр</t>
  </si>
  <si>
    <t>Нове будівництво народного дому на 80 місць в с. Пшеничники по вул. Б. Хмельницького Тисменицького району Івано-Франківської області</t>
  </si>
  <si>
    <t>КП Івано-Франківської обласної ради "ПРО-ЕКСПЕРТ" від 29.03.2019 № 09-078-19</t>
  </si>
  <si>
    <t>Розпорядження Пшеничниківської сільської ради Тисменицького району від 11.03.2019 №15/02.1-03</t>
  </si>
  <si>
    <t>Загальноосвітня школа  І-ІІІ ступенів в с.Вишків, Долинського району, Івано-Франківської області (Нове будівництво)</t>
  </si>
  <si>
    <t>198 учнівських місць</t>
  </si>
  <si>
    <t>ДП "УКРДЕРЖБУДЕКСПЕРТИЗА" №09-0257-19 від 11.06.2019 року</t>
  </si>
  <si>
    <t>Наказ УКБ Івано-Франківськохї міської ради від 11.06.2019 року №118</t>
  </si>
  <si>
    <t>Нове будівництво навчально-виховного комплексу з використанням незавершеної будівництвом середньої школи на 11 класів (вул.Шкільна, 9а,  с.Чукалівка Тисменицький район, Івано-Франківська обл.)</t>
  </si>
  <si>
    <t>178 місць</t>
  </si>
  <si>
    <t>ТОВ "ПРОЕКСП" від 22.08.2018 року №V-0361-18/ПРОЕКСП</t>
  </si>
  <si>
    <t>Наказ ДБЖКГМА від 08.10.2018 №227-пр</t>
  </si>
  <si>
    <t>Будівництво дитячого садка в с. Чорнолізці Тисменицького району Івано-Франківської області (коригування робочого проекту)</t>
  </si>
  <si>
    <t xml:space="preserve"> Філія ДП "УКРДЕРЖБУДЕКСПЕРТИЗА" в Івано-Франківській області № 09-0518-18 від 28.09.2018 року</t>
  </si>
  <si>
    <t>Розпорядження Чорнолізької сільської ради від 11.03.2019 № 3</t>
  </si>
  <si>
    <t>Нове будівництво дитячого дошкільного закладу на 60 місць по вул.Центральній в с.Стопчатів, Косівського району Івано-Франківської області</t>
  </si>
  <si>
    <t>60 місць</t>
  </si>
  <si>
    <t>ДП "УКРДЕРЖБУДЕКСПЕРТИЗА" №09-0532-18 від 01.10.2018 року</t>
  </si>
  <si>
    <t>Розпорядження  Яблунівської селищної ради ОТГ від 23.11.2018 № 136-К</t>
  </si>
  <si>
    <t>Ремонтно-реставраційні роботи пульмонологічного корпусу  обласного  фтизіопульмонологічного центру-пам'ятки містобудування і архітектури місцевого значення (колишня приватна клініка 1927 р.) охоронний №319-іф на вул.Франка, 17 в м.Івано-Франківську</t>
  </si>
  <si>
    <t>покращення медичного обслуговування для 1377,1 тис.жителів</t>
  </si>
  <si>
    <t>ТзОВ "ПРОЕКСП" від 10.04.2019 року №V-0107-19</t>
  </si>
  <si>
    <t>Наказ ДБЖКГМА від 15.05.2019 року №22-пр</t>
  </si>
  <si>
    <t xml:space="preserve"> Рішення Івано-Франківської обласної ради від 17.10.2014 року №1401-32/2014 "Про стратегію розвитку Івано-Франківської області на 2020"  Стратегічна ціль 4.2.4. Забезпечення гострих потреб охорони здоровя та формування здорового способу життя.</t>
  </si>
  <si>
    <t>Будівництво очисних споруд  глибокого біологічного очищення стічних вод продуктивністю 500 м куб/добу в м. Галич (урочище Дробилка) Івано-Франківської області. І-ша черга будівництва</t>
  </si>
  <si>
    <t>500 м/добу</t>
  </si>
  <si>
    <t xml:space="preserve"> філія  ДП "Укрдержбудекспертиза" в Івано-Франківській області від 15.05.2019 р. № 09-0123-19</t>
  </si>
  <si>
    <t>Рішення Галицької міської ради від 16.05.2019 року № 66</t>
  </si>
  <si>
    <t xml:space="preserve">      Рішення Івано-Франківської обласної ради від 17.10.2014 року №1401-32/2014 "Про стратегію розвитку Івано-Франківської області на 2020" Стратегічна ціль 1.5. Забезпечення екологічної безпеки регіону. Завдання 1.5.1. Запобігання та ліквідація наслідків надзвичайних екологічних ситуацій.</t>
  </si>
  <si>
    <t>Івано-Франківська</t>
  </si>
  <si>
    <t>Не комплексний проект.Гарантійний лист про співфінансув.</t>
  </si>
  <si>
    <t>Гарантійний лист про співфінансув.</t>
  </si>
  <si>
    <t>Гарантійний лист, лист погодження Мінспорту відсутній</t>
  </si>
  <si>
    <t>Доопрацьовується обгрунтування щодо збільшення кошторисної вартості проекту</t>
  </si>
  <si>
    <t>Доцільність реалізації</t>
  </si>
  <si>
    <t xml:space="preserve">Рішення про співфінансування передбачено в обсязі 695,810 тис. гривень (69%) та надано гарантійний лист на 319,283 тис грн. 
</t>
  </si>
  <si>
    <t xml:space="preserve">Співфінансування підтверджено гарантійним листом. Доопрацьовується обгрунтування щодо збільшення кошторисної вартості проекту.
</t>
  </si>
  <si>
    <t>ПРОГРАМА ПРЕЗИДЕНТА
Без зауважень</t>
  </si>
  <si>
    <t xml:space="preserve">ПРОГРАМА ПРЕЗИДЕНТА
Доопрацьовується обгрунтування щодо збільшення кошторисної вартості проекту. 
</t>
  </si>
  <si>
    <t xml:space="preserve">ПРОГРАМА ПРЕЗИДЕНТА
Співфінансування підтверджено гарантійним листом. 
</t>
  </si>
  <si>
    <t xml:space="preserve">
Співфінансування підтверджено гарантійним листом.
</t>
  </si>
  <si>
    <t xml:space="preserve">Доопрацьовується обгрунтування щодо збільшення кошторисної вартості проекту. 
Співфінансування підтверджено гарантійним листом.
</t>
  </si>
  <si>
    <t>Не є проектом регіонального розвитку
(Доцільність реалізації за рахунок Дорожнього фонду)</t>
  </si>
  <si>
    <t xml:space="preserve">Не є проектом регіонального розвитку
(Доцільність реалізації за рахунок Дорожнього фонду)
</t>
  </si>
  <si>
    <t xml:space="preserve">Не є проектом регіонального розвитку
Співфінансування підтверджено гарантійним листом.
</t>
  </si>
  <si>
    <t>ПРОГРАМА ПРЕЗИДЕНТА
Без зауважень</t>
  </si>
  <si>
    <t xml:space="preserve">
Доцільність реалізації
</t>
  </si>
  <si>
    <r>
      <t xml:space="preserve"> перехідний,             часткове забезпечення співфінансування</t>
    </r>
    <r>
      <rPr>
        <i/>
        <sz val="12"/>
        <rFont val="Times New Roman"/>
        <family val="1"/>
        <charset val="204"/>
      </rPr>
      <t xml:space="preserve">  сесія 200,0, гарантійниі листи 8306,0тис.</t>
    </r>
  </si>
  <si>
    <r>
      <rPr>
        <i/>
        <sz val="12"/>
        <rFont val="Times New Roman"/>
        <family val="1"/>
        <charset val="204"/>
      </rPr>
      <t>перехідний,</t>
    </r>
    <r>
      <rPr>
        <sz val="12"/>
        <rFont val="Times New Roman"/>
        <family val="1"/>
        <charset val="204"/>
      </rPr>
      <t xml:space="preserve">  обсяги фінасування не гарантують завершення  у 2021 році </t>
    </r>
    <r>
      <rPr>
        <i/>
        <sz val="12"/>
        <rFont val="Times New Roman"/>
        <family val="1"/>
        <charset val="204"/>
      </rPr>
      <t xml:space="preserve">гарантійний лист 800,0 </t>
    </r>
    <r>
      <rPr>
        <sz val="12"/>
        <rFont val="Times New Roman"/>
        <family val="1"/>
        <charset val="204"/>
      </rPr>
      <t xml:space="preserve"> </t>
    </r>
    <r>
      <rPr>
        <i/>
        <sz val="12"/>
        <rFont val="Times New Roman"/>
        <family val="1"/>
        <charset val="204"/>
      </rPr>
      <t>(сесія - лютий)</t>
    </r>
  </si>
  <si>
    <r>
      <rPr>
        <i/>
        <sz val="12"/>
        <rFont val="Times New Roman"/>
        <family val="1"/>
        <charset val="204"/>
      </rPr>
      <t>перехідний</t>
    </r>
    <r>
      <rPr>
        <sz val="12"/>
        <rFont val="Times New Roman"/>
        <family val="1"/>
        <charset val="204"/>
      </rPr>
      <t xml:space="preserve">, обсяги фінасування не гарантують завершення  у 2021 році </t>
    </r>
    <r>
      <rPr>
        <i/>
        <sz val="12"/>
        <rFont val="Times New Roman"/>
        <family val="1"/>
        <charset val="204"/>
      </rPr>
      <t>гарантійний лист</t>
    </r>
    <r>
      <rPr>
        <sz val="12"/>
        <rFont val="Times New Roman"/>
        <family val="1"/>
        <charset val="204"/>
      </rPr>
      <t xml:space="preserve"> 1200,0 (сесія - лютий)</t>
    </r>
  </si>
  <si>
    <r>
      <rPr>
        <i/>
        <sz val="12"/>
        <rFont val="Times New Roman"/>
        <family val="1"/>
        <charset val="204"/>
      </rPr>
      <t>перехідний,</t>
    </r>
    <r>
      <rPr>
        <sz val="12"/>
        <rFont val="Times New Roman"/>
        <family val="1"/>
        <charset val="204"/>
      </rPr>
      <t xml:space="preserve"> обсяги фінасування не гарантують завершення  у 2021 році     </t>
    </r>
    <r>
      <rPr>
        <i/>
        <sz val="12"/>
        <rFont val="Times New Roman"/>
        <family val="1"/>
        <charset val="204"/>
      </rPr>
      <t>сесія- 500 тис</t>
    </r>
  </si>
  <si>
    <t xml:space="preserve">Перехідні проєкти </t>
  </si>
  <si>
    <t>Реконструкція та технічне переоснащення радіотехнічних засобів посадки КП «Миколаївський міжнародний аеропорт» Миколаївська область, с. Баловне, вул. Київське 
шосе, 9</t>
  </si>
  <si>
    <t>Реконструкція радіотехнічних засобів</t>
  </si>
  <si>
    <t>ТОВ "Українська будівельно-технічна експертиза" (ТОВ "УБТЕ" від 27.09.2018 
№ 7-196-18 ЕП/КО</t>
  </si>
  <si>
    <t>Розпорядження голови облдержадміністрації від 17.10.2018 
№ 445-р</t>
  </si>
  <si>
    <t>1.1.1. Розвиток транзитного та логістичного потенціалу</t>
  </si>
  <si>
    <t>перехідний проект;
співфінансування - рішення сесії;
згідно ЗУ "Про державні закупівлі" договірна ціна зменшена до 125000,0 тис. грн</t>
  </si>
  <si>
    <t>Реконструкція Воскресенської ЗОШ
 по вул. Горького, 66 в 
смт Воскресенське Вітовського району Миколаївської області</t>
  </si>
  <si>
    <t>Покрашення надання освітніх послуг</t>
  </si>
  <si>
    <t>Експертний звіт ДП "Укрдержбудекспертиза" від  30.08.2018 
№ 15-0244-18 
(15-0060-18)</t>
  </si>
  <si>
    <t>Розпорядження Воскресенської селищної ради від 27.04.2017 № 11/1</t>
  </si>
  <si>
    <t>2.2.1. Розбудова системи "Освіта упродовж життя"</t>
  </si>
  <si>
    <t xml:space="preserve">перехідний проект;
співфінансування - рішення сесії;
</t>
  </si>
  <si>
    <t>Інвестиційні проєкти 2020 року</t>
  </si>
  <si>
    <t>Реконструкція системи опалення та термосанація будівлі  Снігурівської ЗОШ І-ІІІ ступенів № 4 з впровадженням енергозберігаючих технологій за адресою: вул. Суворова, 17, м. Снігурівка, Миколаївська область</t>
  </si>
  <si>
    <t>Реконструкція системи опалення та термосанація</t>
  </si>
  <si>
    <t>Експертний звіт ДП "Укрдержбудекспертиза" від 26.12.2018  
№ 15-0028-18</t>
  </si>
  <si>
    <t>Розпорядження голови Снігурівської РДА 
від 21.02.2019 
№ 43-р</t>
  </si>
  <si>
    <t>новий проект
відсутнє рішення сесії щодо  підтвердження співфінансування  - надано гарантійний лист
Програма Президента</t>
  </si>
  <si>
    <t>Нове будівництво їдальні, навчального корпусу зі спортзалом та модульної газової котельні Ольшанської 
ЗОШ І-ІІІ ступенів за адресою: 
вул. Леніна, 8а смт Ольшанське Миколаївського району Миколаївської області</t>
  </si>
  <si>
    <t>Будівництво їдальні навчального корпусу зі спортзалом</t>
  </si>
  <si>
    <t>Експертний звіт ДП "Укрдержбудекспертиза" від 09.06.2017  
№ 15-0215-17</t>
  </si>
  <si>
    <t>Рішення Ольшанської селищної ради від 08.02.2018 № 2</t>
  </si>
  <si>
    <t>Проект не відповідає стандартам Державних Будівельних Норм</t>
  </si>
  <si>
    <t>Реконструкція системи сівтлосигнального обладнання аеродрому Миколаїв за адресою Київське шосе, 9, с. Баловне Новоодеського району Миколаївської області</t>
  </si>
  <si>
    <t>Реконструкція системи світлосигнального обладнання</t>
  </si>
  <si>
    <t>Експертний звіт ДП "Укрдержбудекспертиза" від 05.12.2017  
№ 00-1983-17/13</t>
  </si>
  <si>
    <t>Наказ управління інфраструктури Миколаївської ОДА 
від 19.03.2018
№19</t>
  </si>
  <si>
    <t xml:space="preserve">1.1.1.Розвиток транзитного та логістичного транспортного потенціалу </t>
  </si>
  <si>
    <t xml:space="preserve">новий проект
 рішення сесії щодо  підтвердження співфінансування </t>
  </si>
  <si>
    <t>Капітальний ремонт мереж водогону в с.Українка Березанського району Миколаївської області</t>
  </si>
  <si>
    <t>Капітальний ремонт мереж водогону</t>
  </si>
  <si>
    <t>Експертний звіт ДП "Укрдержбудекспертиза" від 01.11.2017  
№ 15-0451-17</t>
  </si>
  <si>
    <t>Рішення Коблівської сільської ради від 16.02.2018 № 10</t>
  </si>
  <si>
    <t>2.4.1. Забезпечення населення якісною питною водою</t>
  </si>
  <si>
    <t>Нове будівництво дюкеру через річку Південний Буг та магістральних мереж водопостачання мікрорайону Варварівка у м. Миколаєві</t>
  </si>
  <si>
    <t>Нове будівницітво дюкеру</t>
  </si>
  <si>
    <t>Експертний звіт ТОВ "Експертиза ЗО" від 29.11.2019  № 648-19Д</t>
  </si>
  <si>
    <t>Рішення Миколаївської міської ради від 31.05.2017 № 21/9</t>
  </si>
  <si>
    <t>Миколаївська</t>
  </si>
  <si>
    <t>Проєкт ВГБ</t>
  </si>
  <si>
    <t>Впровадження сучасних інформаційних технологій для створення безпечного середовища громади Кременчука</t>
  </si>
  <si>
    <t>Створення локальних систем відеоспостереження в усіх ЗОШ міста, що відразу дозволить охопити 30 закладів загальної середньої освіти, в яких навчаються 20558 учнів</t>
  </si>
  <si>
    <t>1.6.6. Створення сучасних центрів безпеки та реагування на надзвичайні ситуації та їх якісне матеріально-технічне забезпечення</t>
  </si>
  <si>
    <t>відсутнє рішення про співфінансування</t>
  </si>
  <si>
    <t>Демидівська загальноосвітня школа        I-III ступеня Решетилівської районної ради по вул. Перемоги, 118, у                    с. Демидівка Решетилівського району – реконструкція спортивного залу з добудовою побутових приміщень</t>
  </si>
  <si>
    <r>
      <t>Введення в експлуатацію спортивного залу загальною площею 718,24 м</t>
    </r>
    <r>
      <rPr>
        <sz val="12"/>
        <rFont val="Calibri"/>
        <family val="2"/>
        <charset val="204"/>
      </rPr>
      <t>²</t>
    </r>
  </si>
  <si>
    <t xml:space="preserve">ДП „УКРДЕРЖБУДЕКСПЕРТИЗАˮ. Експертний звіт                          від 06.05.2019                                          № 17-0189-19 </t>
  </si>
  <si>
    <t>Наказ  від 06.05.2019            № 107</t>
  </si>
  <si>
    <t>1.1.5. Розвиток спортивної інфраструктури, створення умов для занять фізичною культурою та спортом</t>
  </si>
  <si>
    <t>не оцінювався</t>
  </si>
  <si>
    <t>Будівництво центру надання послуг в             м. Полтава</t>
  </si>
  <si>
    <t>Створення виразного архітектурного образу у концепції „прозорого офісуˮ на 3 поверхи загальною площею 2000 м²</t>
  </si>
  <si>
    <t>ТОВ „Експертиза ЗОˮ експертний звіт від 18.12.2019                                № 613/19П</t>
  </si>
  <si>
    <t>Наказ про затвердження проєкту від 18.12.2019                                   № 253/1</t>
  </si>
  <si>
    <t>1.5.1. Розбудова мережі центрів надання адміністративних послуг</t>
  </si>
  <si>
    <t>без зауважень</t>
  </si>
  <si>
    <t>Ромоданівська загальноосвітня школа                І-ІІІ ступеня по вул. Шевченка, 5 у                                    смт Ромодан, Миргородського району – будівництво шкільного спортивного залу</t>
  </si>
  <si>
    <t>Будівля складається з основного залу (20,5х32,0 м) площею 694,71 м²</t>
  </si>
  <si>
    <t xml:space="preserve">Експертна організація ТОВ ˮЕкспертиза ЗОˮ. Експертний звіт від 23.10.2019                                          № 544/19П </t>
  </si>
  <si>
    <t>Наказ про затвердження проектної документації   від 28.10.2019р.       № 225</t>
  </si>
  <si>
    <t>1.1.5.Розвиток спортивної інфраструктури, створення умов для занять фізичною культурою та спортом</t>
  </si>
  <si>
    <t>Реконструкція комунального стадіону по вул. Гагаріна, 26-а в                               м. Кременчук Полтавської області. 1 черга</t>
  </si>
  <si>
    <t>Комплекс на 5268 глядацьких місць</t>
  </si>
  <si>
    <t>Гарантійний лист від 19.12.2019</t>
  </si>
  <si>
    <t>ПРОГРАМА ПРЕЗИДЕНТА                                                               відсутнє рішення про співфінансування</t>
  </si>
  <si>
    <t>Будівництво велосипедних доріжок по вулиці Гоголя в місті Миргороді Полтавської області</t>
  </si>
  <si>
    <t>Прокладання 4,36 км велосипедної доріжки</t>
  </si>
  <si>
    <t xml:space="preserve">Експертна організація ТОВ „Експертиза ЗОˮ Експертний звіт від 22.07.2016 року № 492/16П </t>
  </si>
  <si>
    <t>Наказ Відділу капітального будівництва Миргородської міської ради     від 13.06.2017 № 59</t>
  </si>
  <si>
    <t>2.7.1. Реалізація потенціалу лікувально- та спортивно-оздоровчого, культурно-пізнавального бізнес- та зеленого туризму.</t>
  </si>
  <si>
    <t>відсутнє  погодження з Мінмолоді,                                               подана проектна документація застаріла, є ризик не завершення у 2020 році, наразі проводиться перерахунок,                       відсутнє рішення про співфінансування</t>
  </si>
  <si>
    <t>Будівництво басейну розташованого за адресою вул. Гоголя, 175 в                                м. Миргород Полтавської області</t>
  </si>
  <si>
    <t>Місткість басейну –  300 осіб</t>
  </si>
  <si>
    <t xml:space="preserve">Звіт філії ДП „УКРДЕРЖБУДЕКСПЕРТИЗАˮ у Полтавській області                              від 23.09.2019                                  № 17-053-19 </t>
  </si>
  <si>
    <t>Наказ про затвердження проєктно-кошторисної документації  від 25.09.2019 року № 206</t>
  </si>
  <si>
    <t>Реконструкція стадіону в с.Бутенки Кобеляцького району Полтавської області (удосконалення спортивної інфраструктури)</t>
  </si>
  <si>
    <r>
      <t>Площа 7232 м</t>
    </r>
    <r>
      <rPr>
        <sz val="12"/>
        <rFont val="Calibri"/>
        <family val="2"/>
        <charset val="204"/>
      </rPr>
      <t>²</t>
    </r>
    <r>
      <rPr>
        <sz val="12"/>
        <rFont val="Times New Roman"/>
        <family val="1"/>
        <charset val="204"/>
      </rPr>
      <t>, 126 глядацьких місць</t>
    </r>
  </si>
  <si>
    <t>ТВО „Експертиза ЗОˮ від 15.05.2019          № 298/19П</t>
  </si>
  <si>
    <t>Рішення виконкому Бутенківської сільської ради від 07.05.2019 № 68</t>
  </si>
  <si>
    <t>ПРОГРАМА ПРЕЗИДЕНТА   без зауважень</t>
  </si>
  <si>
    <t>Реконструкція Лубенської загальноосвітньої школи І-ІІІ ступенів № 3 по вул. Олександрівській, 8/2 (колишня вулиця П. Слинька) в                                                         м. Лубни Полтавської області з термомодернізацією будівлі. Коригування.</t>
  </si>
  <si>
    <t>Зменшення тепловтрат на 30,0%, та зменшення споживання енергоносія  до     20,0 %</t>
  </si>
  <si>
    <t>ДП „УКРДЕРЖБУДЕКСПЕРТИЗАˮ від 15.05.2018                                                       № 17-0357-18</t>
  </si>
  <si>
    <t>Наказ управління освіти від 17.05.2018                                                                № 227</t>
  </si>
  <si>
    <t>2.6.4. Впровадження енергозберігаючих та енергоефективних технологій</t>
  </si>
  <si>
    <t>Реконструкція Полтавського обласного клінічного онкологічного диспансеру по вул. Миколи Дмитрієва, 7а в м. Полтаві з добудовою радіологічного відділення і лабораторії радіонуклідної діагностики</t>
  </si>
  <si>
    <t>Місткість – 14 пацієнтів/годину</t>
  </si>
  <si>
    <t xml:space="preserve">Експертний звіт експертної організації ТОВ „Експертиза ЗОˮ                  від 21.06. 2019                                                       № 362/19П </t>
  </si>
  <si>
    <t>Розпорядження Полтавської облдержадміністрації  від 26.06.2019                                                № 463</t>
  </si>
  <si>
    <t>1.1.2. Модернізація матеріально-технічної бази закладів охорони здоров’я для надання якісних медичних послуг</t>
  </si>
  <si>
    <t>Реконструкція будівлі школи під дошкільно-навчальний заклад за адресою: вул. Шкільна, 1 в с. Піщане Кременчуцького району, Полтавської області. Коригування</t>
  </si>
  <si>
    <t>Створення  додаткових 80 місць для дітей у дошкільному закладі освіти</t>
  </si>
  <si>
    <r>
      <t xml:space="preserve">ДП „УКРДЕРЖБУДЕКСПЕРТИЗАˮ від 21.05.2019                                           </t>
    </r>
    <r>
      <rPr>
        <sz val="11"/>
        <rFont val="Times New Roman"/>
        <family val="1"/>
        <charset val="204"/>
      </rPr>
      <t>№ 17-0259-2019/КД</t>
    </r>
  </si>
  <si>
    <t>Наказ відділу освіти від 23.05.2019                                                         № 62</t>
  </si>
  <si>
    <t>1.2.1.Розбудова мережі дошкільних навчальних закладів. Підвищення рівня охоплення дітей відповідного віку дошкільною освітою</t>
  </si>
  <si>
    <t>ПРОГРАМА ПРЕЗИДЕНТА                                 без зауважень</t>
  </si>
  <si>
    <t>Реконструкція загальноосвітньої школи І-ІІІ ступенів № 9 по вул. Перемоги,11 у м. Миргород Полтавської області</t>
  </si>
  <si>
    <r>
      <t>Утеплення  2890 м</t>
    </r>
    <r>
      <rPr>
        <sz val="12"/>
        <rFont val="Calibri"/>
        <family val="2"/>
        <charset val="204"/>
      </rPr>
      <t>²</t>
    </r>
    <r>
      <rPr>
        <sz val="12"/>
        <rFont val="Times New Roman"/>
        <family val="1"/>
        <charset val="204"/>
      </rPr>
      <t xml:space="preserve"> фасаду</t>
    </r>
  </si>
  <si>
    <t>ДП Державний науково-дослідний та проєктно-вишукувальний інститут „НДІПРОЕКТРЕКОНСТРУКЦІЯˮ. Експертний звіт від 31.10.2016 року  № 188/16</t>
  </si>
  <si>
    <t xml:space="preserve">Наказ відділу капітального будівництва Миргородської міської ради     від 01.11.2016 № 68 </t>
  </si>
  <si>
    <t>Будівництво школи, м. Заводське Лохвицького району. (Блок А). Коригування</t>
  </si>
  <si>
    <t>500 учнівських місць</t>
  </si>
  <si>
    <t>ДП „Укрдержбудекспертизаˮ , експертний звіт  від 08.12.2017                                                        № 17-1050-17П</t>
  </si>
  <si>
    <t>Наказ від 18.12.2017                                                            № 92од</t>
  </si>
  <si>
    <t>1.2.2. Підвищення якості та забезпечення рівного доступу населення до загальної середньої освіти. Покращення матеріально-технічної бази навчальних закладів</t>
  </si>
  <si>
    <t>ПРОГРАМА ПРЕЗИДЕНТА    відсутнє рішення про співфінансування</t>
  </si>
  <si>
    <r>
      <t xml:space="preserve">Термомодернізація та реконструкція системи опалення Новосанжарського </t>
    </r>
    <r>
      <rPr>
        <sz val="12"/>
        <color rgb="FFFF0000"/>
        <rFont val="Times New Roman"/>
        <family val="1"/>
        <charset val="204"/>
      </rPr>
      <t>дитячого</t>
    </r>
    <r>
      <rPr>
        <sz val="12"/>
        <rFont val="Times New Roman"/>
        <family val="1"/>
        <charset val="204"/>
      </rPr>
      <t xml:space="preserve"> будинку-інтернату в смт Нові Санжари </t>
    </r>
    <r>
      <rPr>
        <sz val="12"/>
        <color rgb="FFFF0000"/>
        <rFont val="Times New Roman"/>
        <family val="1"/>
        <charset val="204"/>
      </rPr>
      <t>(адреса?)</t>
    </r>
    <r>
      <rPr>
        <sz val="12"/>
        <rFont val="Times New Roman"/>
        <family val="1"/>
        <charset val="204"/>
      </rPr>
      <t xml:space="preserve"> Полтавської області</t>
    </r>
  </si>
  <si>
    <t>Цільові групи проєкту – вихованці, які проживають у будинку-інтернаті (місткість 110 осіб) та персонал – 85 осіб</t>
  </si>
  <si>
    <t>ДП „УКРДЕРЖБУДЕКСПЕРТИЗАˮ від 27.11.2017                                                               № 17-0939-17П</t>
  </si>
  <si>
    <t>Наказ від 17.08.2018                                                           № 153од</t>
  </si>
  <si>
    <t>1. подана проектна документація застаріла, є ризик не завершення у 2020 році;                                                                               2. різні назви проекту в експертному звіті та зведеному кошторисі та відсутня адреса ;                                                                               відсутнє рішення про співфінансування</t>
  </si>
  <si>
    <t>Реконструкція Лубенського дошкільного навчального закладу № 9 „Берізкаˮ по вул. Метеорологічній, 24/2 в м. Лубни Полтавської області з термомодернізацією будівель. Коригування</t>
  </si>
  <si>
    <t>Навчальний заклад на 170 місць</t>
  </si>
  <si>
    <t>ДП ˮУКРДЕРЖБУДЕКСПЕРТИЗАˮ від 15.05.2018                                                       № 17-0358-18</t>
  </si>
  <si>
    <t>Наказ управління освіти від 17.05.2018                                            № 227</t>
  </si>
  <si>
    <t>ПРОГРАМА ПРЕЗИДЕНТА                                без зауважень</t>
  </si>
  <si>
    <t>Реконструкція будівлі з проведенням комплексної термомодернізації та створенням нового освітнього простору Опорного закладу „Мартинівська загальносвітня школа  І-ІІІ ступенів Карлівської районної ради, Полтавської областіˮ</t>
  </si>
  <si>
    <r>
      <t>Площа забудови 1366,4 м</t>
    </r>
    <r>
      <rPr>
        <sz val="12"/>
        <rFont val="Calibri"/>
        <family val="2"/>
        <charset val="204"/>
      </rPr>
      <t>²</t>
    </r>
  </si>
  <si>
    <t>ДП „УКРДЕРЖБУДЕКСПЕРТИЗАˮ, експертний звіт     від 16.05.2019                                              № 17-0235-19</t>
  </si>
  <si>
    <t>Наказ відділу ОМС  від  16.05.2019              № 92</t>
  </si>
  <si>
    <t xml:space="preserve">ПРОГРАМА ПРЕЗИДЕНТА                             відсутнє рішення про співфінасування                                          </t>
  </si>
  <si>
    <t>Реконструкція основної будівлі ДНЗ                  № 1 „Теремокˮ (впровадження енергозберігаючих технологій по утепленню фасаду, реконструкція даху та влаштування автономного опалення) по вул. Героїв України, 49а в                                 м. Лохвиця Полтавської області. Коригування</t>
  </si>
  <si>
    <t>Навчальний заклад на 320 місць</t>
  </si>
  <si>
    <t>ДП „УКРДЕРЖБУДЕКСПЕРТИЗАˮ від 12.03.2019                 № 17-0059-19</t>
  </si>
  <si>
    <t>Наказ виконавчого комітету Лохвицької міської ради (відділ освіти) від 08.04.2019 № 17-АГП</t>
  </si>
  <si>
    <t>ПРОГРАМА ПРЕЗИДЕНТА                              без зауважень</t>
  </si>
  <si>
    <t>Реконструкція існуючого гаража під підземний паркінг КУ „Полтавського обласного центру екстренної медичної допомоги та медицини катастрофˮ по вул. Миколи Дмітрієва, 6 м. Полтава. Коригування</t>
  </si>
  <si>
    <t xml:space="preserve">Модернізація матеріально-технічної бази закладів охорони здоров’я для надання якісних медичних послуг </t>
  </si>
  <si>
    <r>
      <t xml:space="preserve">Звіт філії ДП „УКРДЕРЖБУДЕКСПЕРТИЗАˮ у Полтавській області                  </t>
    </r>
    <r>
      <rPr>
        <sz val="11"/>
        <rFont val="Times New Roman"/>
        <family val="1"/>
        <charset val="204"/>
      </rPr>
      <t xml:space="preserve">   </t>
    </r>
    <r>
      <rPr>
        <sz val="12"/>
        <rFont val="Times New Roman"/>
        <family val="1"/>
        <charset val="204"/>
      </rPr>
      <t xml:space="preserve">           від 23.08.2018      </t>
    </r>
    <r>
      <rPr>
        <sz val="11"/>
        <rFont val="Times New Roman"/>
        <family val="1"/>
        <charset val="204"/>
      </rPr>
      <t xml:space="preserve">№ 17-0712-2018/КД </t>
    </r>
  </si>
  <si>
    <t>Наказ про затвердження проєктно-кошторисної документації  від 23.08.2018 № 161-а-од</t>
  </si>
  <si>
    <t xml:space="preserve">1.1.2. Модернізація матеріально-технічної бази закладів охорони здоров’я для надання якісних медичних послуг </t>
  </si>
  <si>
    <t>1. велика вартість проекту (буде надісланий до Укрдержбудекспертизи на перевірку);                                       2. різні назви адреси в документах, 3. відсутнє рішення про співфінансування</t>
  </si>
  <si>
    <t>Реставрація Полтавської обласної філармонії по вул. Гоголя, 10 в                 м. Полтава (будинок колишньої хоральної синагоги). Коригування</t>
  </si>
  <si>
    <t>Місткість філармонії – 321 місце</t>
  </si>
  <si>
    <t>спільна власність територіальних громад сіл, селищ і міст Полтавської області</t>
  </si>
  <si>
    <t>Експертний звіт  від 20.11.2019                    № 17-0689-19 філії ДП „УКРДЕРЖБУДЕКСПЕРТИЗАˮ у Полтавській області</t>
  </si>
  <si>
    <t>наказ  про затвердження проєктної документації      від 03.12.2019 № 26</t>
  </si>
  <si>
    <t>1.4.1. Розвиток та збереження існуючої мережі закладів культури та мистецтва</t>
  </si>
  <si>
    <t>„Реконструкція навчального корпусу ДНЗ „Полтавський центр професійно-технічної освітиˮ по вул. Геннадія Біліченка, 27 в с. Щербані Полтавського району Полтавської області. Коригуванняˮ</t>
  </si>
  <si>
    <t>Реконструкція приміщень 5733,7 м²</t>
  </si>
  <si>
    <t>ДП "Укрдержбудекспертиза" , експертний звіт № 17-0040-19 від 07.02.2019</t>
  </si>
  <si>
    <t>Наказ від 28.02.2019                                           № 49</t>
  </si>
  <si>
    <t>1.3.1. Вдосконалення системи підготовки та перепідготовки кадрів для потреб економіки регіону</t>
  </si>
  <si>
    <t>1.запропоновано не значний обсяг фінансування відносно загальної вартості проекту, 2. відсутнє рішення про співфінансування</t>
  </si>
  <si>
    <t>Полтавська</t>
  </si>
  <si>
    <t>Співфінансування підтверджене гарантійним листом</t>
  </si>
  <si>
    <t>Програма Президента
Співфінансування підтверджене гарантійним листом</t>
  </si>
  <si>
    <t>Програма Президента
Без зауважень</t>
  </si>
  <si>
    <t>перехідний (співфінансування на рівні  46% - гарантійний)</t>
  </si>
  <si>
    <t>перехідний                                                 (співфінансування на рівні  22,9% - ріш.сес.,2,1%- гарантійний, обсяги фінансування не гарантують завершення у 2021році, на погодженні в МКМС)</t>
  </si>
  <si>
    <t>перехідний (співфінансування на рівні  34%- ріш.сесії)</t>
  </si>
  <si>
    <t>перехідний (співфінансування на рівні 39,5% - гарантійний)</t>
  </si>
  <si>
    <t>перехідний (співфінансування на рівні  4,3% ріш.сес.+33,1%гарантійний)</t>
  </si>
  <si>
    <t>перехідний                                                          (співфінансування на рівні  20% - гарантійний, не ефективний розподіл коштів, збільшити обсяг фінансування з метою завершення у 2020році)</t>
  </si>
  <si>
    <t>перехідний                                               (співфінансування на рівні 34,8% - ріш.сесії,  не ефективний розподіл коштів, збільшити обсяг фінансування з метою завершення у 2020році)</t>
  </si>
  <si>
    <t>перехідний (співфінансування на рівні  30% - ріш.сесії)</t>
  </si>
  <si>
    <t>перехідний (співфінансування на рівні  42% - ріш.сесії)</t>
  </si>
  <si>
    <t>перехідний (співфінансування на рівні 26% - ріш.сесії)</t>
  </si>
  <si>
    <t>перехідний  за рішенням регіональної  комісії збільшений термін реалізації до 2021 р.  (співфінансування на рівні  62,1% - ріш.сесії)</t>
  </si>
  <si>
    <t>перехідний (співфінансування на рівні 28% ріш.сесії+ 8,2%гарантійний)</t>
  </si>
  <si>
    <t>перехідний (співфінансування на рівні  16,4%- ріш.сесії)</t>
  </si>
  <si>
    <t>перехідний   (співфінансування на рівні 16,7% - ріш.сесії, 16,7% - гарантійний, обсяги фінансування не гарантують завершення у 2021році)</t>
  </si>
  <si>
    <t>перехідний  (співфінансування на рівні  16,7% - ріш.сесії, обсяги фінансування не гарантують завершення у 2021році)</t>
  </si>
  <si>
    <t>перехідний (співфінансування на рівні  19,2% - ріш.сесії)</t>
  </si>
  <si>
    <t>співфінансування на рівні  20% - гарантійний, обсяги фінансування не гарантують завершення у 2021році)</t>
  </si>
  <si>
    <t>співфінансування на рівні 30% - ріш.сесії</t>
  </si>
  <si>
    <t xml:space="preserve">без зауважень;
новий проект;
співфінансування - РІШЕННЯ СЕСІЇ;
</t>
  </si>
  <si>
    <t xml:space="preserve">без зауважень;
співфінансування - РІШЕННЯ СЕСІЇ;
</t>
  </si>
  <si>
    <t xml:space="preserve">без зауважень;
новий проект;
співфінансування - РІШЕННЯ СЕСІЇ;
Програма Президента
</t>
  </si>
  <si>
    <t>новий проект;
співфінансування - РІШЕННЯ СЕСІЇ;
Привести експертизу у відповідність до Постанови №560 від 11.05.2011;
Програма Президента</t>
  </si>
  <si>
    <t xml:space="preserve">без зауважень;
співфінансування - РІШЕННЯ СЕСІЇ;
Програма Президента
</t>
  </si>
  <si>
    <t xml:space="preserve">без зауважень;
співфінансування - РІШЕННЯ СЕСІЇ;
Програма Президента
</t>
  </si>
  <si>
    <t xml:space="preserve">без зауважень;
співфінансування - РІШЕННЯ СЕСІЇ;
Програма Президента
</t>
  </si>
  <si>
    <t xml:space="preserve">
без зауважень; 
співфінансування - РІШЕННЯ СЕСІЇ;
Програма Президента</t>
  </si>
  <si>
    <t xml:space="preserve">без зауважень;
 співфінансування - РІШЕННЯ СЕСІЇ;
Програма Президента
</t>
  </si>
  <si>
    <t xml:space="preserve">без зауважень;
новий проект;
співфінансування - РІШЕННЯ СЕСІЇ;
</t>
  </si>
  <si>
    <t xml:space="preserve">без зауважень;
новий проект;
співфінансування - РІШЕННЯ СЕСІЇ;
Програма Президента
</t>
  </si>
  <si>
    <t xml:space="preserve">без зауважень;
співфінансування - РІШЕННЯ СЕСІЇ;
</t>
  </si>
  <si>
    <t xml:space="preserve">без зауважень;
співфінансування - РІШЕННЯ СЕСІЇ;
</t>
  </si>
  <si>
    <t xml:space="preserve">часткове співфінансування - РІШЕННЯ СЕСІЇ на 200,0 тис.грн </t>
  </si>
  <si>
    <t xml:space="preserve">без зауважень;
співфінансування - РІШЕННЯ СЕСІЇ;
</t>
  </si>
  <si>
    <t>без зауважень;
співфінансування - РІШЕННЯ СЕСІЇ;
Програма Президента</t>
  </si>
  <si>
    <t xml:space="preserve">новий проект;
співфінансування - РІШЕННЯ СЕСІЇ;
відсутнє погодження з Мінмолодьспорт;
Програма Президента
</t>
  </si>
  <si>
    <t>новий проект;
відсутнє погодження з Мінмолодьспорт;
 співфінансування - РІШЕННЯ СЕСІЇ
Програма Президента</t>
  </si>
  <si>
    <t xml:space="preserve">новий проект;
співфінансування - РІШЕННЯ СЕСІЇ;
відсутнє погодження з Мінмолодьспорт;
</t>
  </si>
  <si>
    <t>ПРОГРАМА ПРЕЗИДЕНТА
Зауваження: співфінансування підтверджено гарантійним листом</t>
  </si>
  <si>
    <t>Зауваження: співфінансування підтверджено гарантійним листом</t>
  </si>
  <si>
    <t>ПРОГРАМА ПРЕЗИДЕНТА
Зауваження: 
співфінансування підтверджено гарантійним листом</t>
  </si>
  <si>
    <t>ПРОГРАМА ПРЕЗИДЕНТА
Зауваження: 
1) доопрацьовується обгрунтування збільшення кошторисної вартості на 10223,183 тис.грн.
2) співфінансування підтверджено гарантійним листом</t>
  </si>
  <si>
    <t>Зауваження: 
співфінансування підтверджено гарантійним листом</t>
  </si>
  <si>
    <t>Зауваження: співфінансування частково підтверджено гарантійним листом</t>
  </si>
  <si>
    <t xml:space="preserve">Зауваження: 
недостатній обсяг фінансування у 2020 році за рахунок ДФРР, враховуючи залишкову вартість проекту 
</t>
  </si>
  <si>
    <t>Зауваження: 
1) співфінансування підтверджено гарантійним листом
2) доопрацьовується обгрунтування збільшення кошторисної вартості та потребує доопрацювання пакет документів</t>
  </si>
  <si>
    <t xml:space="preserve">ПРОГРАМА ПРЕЗИДЕНТА
Зауваження: 
співфінансування підтверджено гарантійним листом
</t>
  </si>
  <si>
    <t>ПРОГРАМА ПРЕЗИДЕНТА
Зауваження: 
1) співфінансування підтверджено гарантійним листом
2) відсутнє погодження МКМС</t>
  </si>
  <si>
    <t>ПРОГРАМА ПРЕЗИДЕНТА                                                 (перехідний, співфінансування на рівні 10,6%-ріш.сес.)</t>
  </si>
  <si>
    <t xml:space="preserve">ПРОГРАМА ПРЕЗИДЕНТА                                                 (перехідний за рішенням регіональної  комісії збільшений термін реалізації до 2020 р., співфінансув. на рівні 10% - гарантійний)          </t>
  </si>
  <si>
    <t xml:space="preserve">ПРОГРАМА ПРЕЗИДЕНТА                                                 (перехідний  за рішенням регіональної  комісії збільшений термін реалізації до 2020 р., співфінансуван-ня на рівні 10% - гарантійний)          </t>
  </si>
  <si>
    <t xml:space="preserve">ПРОГРАМА ПРЕЗИДЕНТА                                                 (перехідний, співфінансування на рівні  21,3% - гарантійний)    </t>
  </si>
  <si>
    <t xml:space="preserve">ПРОГРАМА ПРЕЗИДЕНТА                                                 (перехідний, співфінансування на рівні  30,2% - ріш.сесії)    </t>
  </si>
  <si>
    <t xml:space="preserve">ПРОГРАМА ПРЕЗИДЕНТА                                                 (перехідний  за рішенням регіональної  комісії збільшений термін реалізації до 2020 р., співфінансування на рівні 11% - гарантійний)            </t>
  </si>
  <si>
    <t xml:space="preserve">ПРОГРАМА ПРЕЗИДЕНТА                                                 (перехідний  за рішенням регіональної  комісії збільшений термін реалізації до 2020 р., співфінансування на рівні 10% - гарантійний)    </t>
  </si>
  <si>
    <t xml:space="preserve">Без зауважень;
Перехідний проект, співфінансування -рішення сесії облради.  </t>
  </si>
  <si>
    <t>Без зауважень
Перехідний проект, співфінансування -рішення сесії облради.                    Програма Президента.</t>
  </si>
  <si>
    <t xml:space="preserve">Без зауважень
Перехідний проект, співфінансування -рішення сесії облради.  </t>
  </si>
  <si>
    <t>Без зауважень;
Перехідний проект, співфінансування -рішення сесії облради.               Програма Президента.</t>
  </si>
  <si>
    <t>Без зауважень
Перехідний проект, співфінансування -рішення сесії облради.                 Програма Президента.</t>
  </si>
  <si>
    <t xml:space="preserve">Без зауважень. Перехідний об'єкт, співфінансування -рішення сесії облради.                  Програма Президента. Збільшено кошторисну вартість обєкту.                             </t>
  </si>
  <si>
    <t>Без зауважень
Новий проект, співфінансування -рішення сесії Соколівської с/р.               Програма Президента.  Перехідний на 2021 рік.</t>
  </si>
  <si>
    <t xml:space="preserve">Без зауважень
Новий проект, співфінансування -рішення сесії облради.               </t>
  </si>
  <si>
    <t>Перехідний проект, співфінансування -гарантійний лист ОДА.                      Програма Президента.</t>
  </si>
  <si>
    <t>Перехідний проект, співфінансування - гарантійний лист  Авангардівської ОТГ. Програма Президента.</t>
  </si>
  <si>
    <t xml:space="preserve">Перехідний проект, співфінансування -   гарантійний лист ОДА </t>
  </si>
  <si>
    <t xml:space="preserve">Перехідний проект,    співфінансування -  гарантійний лист ОДА.     Не підтверджено джерела фінансування для завершення проекту у поточному році  - 9 599,257 тис. грн.            </t>
  </si>
  <si>
    <t xml:space="preserve">Перехідний проект, співфінансування - гарантійний лист  Балтської  ОТГ.                           </t>
  </si>
  <si>
    <t>Перехідний проект, співфінансування -  гарантійний лист Захарівської РДА.               Не підтверджено джерела фінансування для завершення проекту у поточному році -       4 917,52 тис. грн..                      Програма Президента.</t>
  </si>
  <si>
    <t>Новий проект,                  співфінансування не  підтверджено.          Програма Президента.</t>
  </si>
  <si>
    <t xml:space="preserve">Новий проект,                    співфінансування -  гарантійний лист Овідіопольської с/р.  Програма Президента.   </t>
  </si>
  <si>
    <t xml:space="preserve">Новий проект,                    співфінансування - гарантійний лист Ізмаїльської міської ради.                               Програма Президента.  </t>
  </si>
  <si>
    <t xml:space="preserve">Новий проект,                    співфінансування - гарантійний лист Василівської с/р.(сесія 27.02.2020) 
Програма Президента.  </t>
  </si>
  <si>
    <t>ПРОГРАМА ПРЕЗИДЕНТА                                                 (перехідний, співфінансування на рівні 28,1% - ріш.сесії)</t>
  </si>
  <si>
    <t xml:space="preserve">ПРОГРАМА ПРЕЗИДЕНТА                                                 (перехідний, співфінансування на рівні 30% - гарантійний; перераховано кошторис з 6178,76тис.грн. до 10601,9тис.грн.)                          </t>
  </si>
  <si>
    <t xml:space="preserve">ПРОГРАМА ПРЕЗИДЕНТА                                                 (перехідний, співфінансування на рівні 20,7% - ріш.сесії)                          </t>
  </si>
  <si>
    <t xml:space="preserve">ПРОГРАМА ПРЕЗИДЕНТА                                                 (співфінансування на рівні  20% - гарантійний)     </t>
  </si>
  <si>
    <t xml:space="preserve">ПРОГРАМА ПРЕЗИДЕНТА                                                 (співфінансування на рівні  20% - ріш.сесії)     </t>
  </si>
  <si>
    <t xml:space="preserve">ПРОГРАМА ПРЕЗИДЕНТА                                                 (співфінансування на рівні 12% - ріш.сесії, 18% - гарантійний)     </t>
  </si>
  <si>
    <t xml:space="preserve">ПРОГРАМА ПРЕЗИДЕНТА                                                 (співфінансування на рівні 30% - ріш.сесії)     </t>
  </si>
  <si>
    <t xml:space="preserve">ПРОГРАМА ПРЕЗИДЕНТА                                                 (співфінансування на рівні 20% - гарантійний)     </t>
  </si>
  <si>
    <t>співфінансування на рівні  30% - гарнтійний, обсяги фінансування не гарантують завершення у 2021році;                               проект фінансується з 2018 року за рахунок ДФРР тому не може знову оцінюватися; перераховано кошторис з 23562,122тис.грн. до 51756,704тис.грн.</t>
  </si>
  <si>
    <t xml:space="preserve">ПРОГРАМА ПРЕЗИДЕНТА                                                 (співфінансування на рівні  30% - ріш.сесії)                                                                   </t>
  </si>
  <si>
    <t xml:space="preserve">ПРОГРАМА ПРЕЗИДЕНТА                                                 (співфінансування на рівні  30% - ріш.сесії, експертний звіт 2017року)                                                          </t>
  </si>
  <si>
    <t xml:space="preserve">ПРОГРАМА ПРЕЗИДЕНТА                                                 (співфінансування на рівні  20% - гарантійний)                                </t>
  </si>
  <si>
    <t xml:space="preserve">ПРОГРАМА ПРЕЗИДЕНТА                                                 (співфінансування на рівні 32,6% - гарантійний)                                </t>
  </si>
  <si>
    <t>співфінансування на рівні 30% - гарантійний;                                 проект фінансується з 2018 року за рахунок ДФРР тому не може знову оцінюватися;                              перераховано кошторис з 14730,664тис.грн. до 26609,618тис.грн</t>
  </si>
  <si>
    <t>ВГБ  (1%)</t>
  </si>
  <si>
    <t>1.</t>
  </si>
  <si>
    <t>Встановлення світосигнальної системи ВВІ-1 на аеродромі аеропорту "Херсон". Реконструкція.</t>
  </si>
  <si>
    <t xml:space="preserve">Встановлення регулярного авіаційного сполучення </t>
  </si>
  <si>
    <t>Експертний звіт ДП “Укрдержбуд-експертиза» від 24.12.2019       № 22-0617-19</t>
  </si>
  <si>
    <t>Наказ Департаменту будівництва та розвитку інфраструктури Херсонської обласної державної адміністрації від 17.01.2020           № 2</t>
  </si>
  <si>
    <t xml:space="preserve">В.2.2. Забезпечити подальший розвиток авіаційного, водного транспорту для міжобласного та міжнародного сполучення </t>
  </si>
  <si>
    <t>перехід. проект</t>
  </si>
  <si>
    <t>1. Співфінансування підтверджено  гарантійним листом 
2. Потребує коригування картки проекту 
3. Підтвердження обгрунтування збільшення вартості</t>
  </si>
  <si>
    <t>2.</t>
  </si>
  <si>
    <t>Реконструкція комплексу міських очисних споруд по очистці стічних каналізаційних вод КП "Очисні споруди" в м.Скадовську Херсонської області</t>
  </si>
  <si>
    <r>
      <t>Забезпечення екологічної безпеки в курортно-рекреаційній зоні. Потужність об'єкта 60 тис. м</t>
    </r>
    <r>
      <rPr>
        <sz val="12"/>
        <rFont val="Arial Cyr"/>
        <charset val="204"/>
      </rPr>
      <t>³</t>
    </r>
    <r>
      <rPr>
        <sz val="12"/>
        <rFont val="Times New Roman"/>
        <family val="1"/>
        <charset val="204"/>
      </rPr>
      <t>/добу</t>
    </r>
  </si>
  <si>
    <t xml:space="preserve">Експертний звіт філії ДП “Укрдержбуд-експертиза» у Херсонській області від 25.11.2019               № 22-0582-19
</t>
  </si>
  <si>
    <t>Розпорядження Скадовського міського голови від 15.01.2020               № 03-р</t>
  </si>
  <si>
    <t>С.2.2. Забезпечити очищення стічних вод у басейні р.Дніпро, акваторії Азовського, Чорного морів</t>
  </si>
  <si>
    <t>1. Співфінансування часткового підтверджено  гарантійним листом 
2. Підтвердження обгрунтування збільшення вартості</t>
  </si>
  <si>
    <t>3.</t>
  </si>
  <si>
    <t>Реставрація будівлі комунального закладу "Обласний Палац культури" по вул. Перекопська, 9 в м.Херсон</t>
  </si>
  <si>
    <t xml:space="preserve">Збереження пам'ятки історії та архітектури, потужного культурного центру з відродження самобутності культури регіону. </t>
  </si>
  <si>
    <t>Експертний звіт ТОВ“Укрекспертиза в будівництві»  від 28.11.2019 № 0145-4299-19/УЕБ/А</t>
  </si>
  <si>
    <t>Наказ Департаменту будівництва та розвитку інфраструктури Херсонської обласної державної адміністрації від 29.11.2019                 № 58</t>
  </si>
  <si>
    <t>А.4.1 Провести реконструкцію знакових пам’яток. Пам’ятки історії та культури Степового Причорномор’я готові приймати гостей</t>
  </si>
  <si>
    <t>4.</t>
  </si>
  <si>
    <t xml:space="preserve">Будівництво центру надання адміністративних послуг по вул.Першотравнева,  м.Нова Каховка Херсонської області </t>
  </si>
  <si>
    <t>Надання близько 700 послуг в одному центрі. Спрощення процедури надання адміністративних послуг</t>
  </si>
  <si>
    <t>Експертний звіт ТОВ "Експертиза МВК"  від 23.03.2018                           № 12381</t>
  </si>
  <si>
    <t>Розорядження міського голови Новокаховської міської ради       від 26.03.2018       № 116-р</t>
  </si>
  <si>
    <t>А.1.1.      Створити умови для надання якісних адміністратив-них послуг як чинника самозайнятості населення</t>
  </si>
  <si>
    <t xml:space="preserve">Потребує коригування картки проекту 
</t>
  </si>
  <si>
    <t>5.</t>
  </si>
  <si>
    <t>Термомодернізація Малокопанівської ЗОШ І-ІІІ ступенів в  с. Малі Копані Голопристанського району Херсонської області. Будівництво котельні.</t>
  </si>
  <si>
    <t>Зменшення енергозатрат до 32%.   Контингент -   267 учнів</t>
  </si>
  <si>
    <t xml:space="preserve">кому-нальна </t>
  </si>
  <si>
    <t xml:space="preserve">Експертні звіти філії ДП “Укрдержбуд-експертиза» у Херсонській області
 від 20.02.2017  № 22-0038-17,    07.04.2017         № 22-0172-17
</t>
  </si>
  <si>
    <t>Рішення Малокопанівської сільської ради    від 30 березня 2018 року № 18</t>
  </si>
  <si>
    <t>А.3.3. Сформувати повноцінні шкільні округи</t>
  </si>
  <si>
    <t>6.</t>
  </si>
  <si>
    <t>Розвиток та підтримка дошкільної освіти у Виноградівському освітньому окрузі, через комплексні дії та новітні програми</t>
  </si>
  <si>
    <t>Зменшення витрат енергії для нагріву води на 100%</t>
  </si>
  <si>
    <t xml:space="preserve">Експертний звіт філії ДП “Укрдержбуд-експертиза» у Херсонській області
 від 25.09.2018  № 22-0547-18 
</t>
  </si>
  <si>
    <t xml:space="preserve">Рішення виконавчого комітету Виноградівської сільської ради від 24.12.2018               № 181             </t>
  </si>
  <si>
    <t>6.1.</t>
  </si>
  <si>
    <t>Капітальний ремонт інженерних систем обладнання з поліпшенням експлуатаційних показників у дошкільному навчальному закладі ясла-садку "Берегиня" Брилівської селищної ради за адресою: площа Меліораторів, 8смт Брилівка, Олешківського району Херсонської області</t>
  </si>
  <si>
    <t xml:space="preserve"> Зменшення витрат енергії для нагріву води на 100%</t>
  </si>
  <si>
    <t xml:space="preserve">Експертний звіт філії ДП “Укрдержбуд-експертиза» у Херсонській області  від від 15.05.2017            № 22-0290-17  
</t>
  </si>
  <si>
    <t xml:space="preserve">Рішення виконавчого комітету Виноградівської сільської ради від 19.07.2017               № 82  </t>
  </si>
  <si>
    <t>_____//_____</t>
  </si>
  <si>
    <t>7.</t>
  </si>
  <si>
    <t>Створення спортивної інфраструктури на території Чаплинської селищної ради</t>
  </si>
  <si>
    <t>Створення 6 майданчиків для міні-футболу зі штучним покриттям на території Чаплинської ОТГ</t>
  </si>
  <si>
    <t>А.2.4. Забезпечити впровадження здорового способу життя, профілактику захворюваності</t>
  </si>
  <si>
    <t>7.1.</t>
  </si>
  <si>
    <t>Спортивний майданчик для міні-футболу зі штучним покриттям на території ОЗ Чаплинської спеціальзованої І-ІІІ ступенів Чаплинської  селищної ради Херсонської області за адресою: вул. Грушевського, 56, смт Чаплинка Чаплинського району Херсоської області -реконструкція</t>
  </si>
  <si>
    <t>Підвищення рівня охоплення населення руховою активнястю з 10% до 30%</t>
  </si>
  <si>
    <t xml:space="preserve">Експертний звіт філії ДП "Укрдержбуд-експертиза"у Херсонській області від 23.01.19                   № 22-0004-19 </t>
  </si>
  <si>
    <t>Рішення Чаплинської селищноїради від 22.01.2020           № 676</t>
  </si>
  <si>
    <t>7.2.</t>
  </si>
  <si>
    <t>Спортивний майданчик для міні-футболу зі штучним покриттям на території Балтазарівської ЗОШ І-ІІІ ступенів Чаплинської  селищної ради Херсонської області за адресою: вул.Шкільна, 5 с.Балтазарівка Чаплинського району Херсоської області -реконструкція</t>
  </si>
  <si>
    <t xml:space="preserve">Експертний звіт філії ДП "Укрдержбуд-експертиза"у Херсонській області від 21.01.20                   № 22-0013-20 </t>
  </si>
  <si>
    <t>Рішення Чаплинської селищноїради від 22.01.2020           № 677</t>
  </si>
  <si>
    <t>7.3.</t>
  </si>
  <si>
    <t>Спортивний майданчик для міні-футболу зі штучним покриттям на території Червонополянської філії ОЗНВК "Чаплинська школа - гімназія" Чаплинської  селищної ради Херсонської області за адресою: вул.Пушкіна, 1, с. Червона Поляна Чаплинського району Херсоської області -реконструкція</t>
  </si>
  <si>
    <t xml:space="preserve">Експертний звіт філії ДП "Укрдержбуд-експертиза"у Херсонській області від 21.01.20                   № 22-0012-20 </t>
  </si>
  <si>
    <t>Рішення Чаплинської селищноїради від 22.01.2020           № 678</t>
  </si>
  <si>
    <t xml:space="preserve">Будівництво комплексного спортивного майданчика з штучним покриттям в с.Музиківка Білозерського району Херсонської області, вул. 40 років Перемоги, 12 </t>
  </si>
  <si>
    <t>952,3 м². Створення сучасних умов для занять фізкультурою і спортом мешкан-цям громали, особливо молоді</t>
  </si>
  <si>
    <t>Експертний звіт філії ДП "Укрдержбуд-експертиза"у Херсонській області від 03.10.19                  № 22-0498-19</t>
  </si>
  <si>
    <t>Рішення Музиківської сільської ради від 25.10.19 № 661</t>
  </si>
  <si>
    <t xml:space="preserve">Створення нового освітнього простору. Капітальний ремонт Голопристанського навчально-виховного комплексу "Гімназія- спеціалізована школа І ступеня з поглибленим вивченням предметів художнього профілю" Голопристанської міської ради Херсонської області, розташованого за адресою: Херсонська область, м.Гола Пристань, вул.Ларіонова, 132 </t>
  </si>
  <si>
    <t>Створення належних умов для надання якісних освітніх послуг. Зменшення споживання енергоресурсів на 20%, підвищення середньої температури в приміщеннях закладу на 3-7ºС</t>
  </si>
  <si>
    <t xml:space="preserve">Експертний звіт філії ДП “Укрдержбуд-експертиза» у Херсонській області від 05.03.2018        № 22-0015-18
 </t>
  </si>
  <si>
    <t>Рішення Голопристанської міської ради      від 22.03.2018             № 685</t>
  </si>
  <si>
    <t xml:space="preserve">Капітальний ремонт (санація) будівлі Чорнобаївського навчально-виховногокомплексу "Загально-освітній навчальний заклад - дошкільний навчальний заклад" Білозерської районної ради по вул. Галицькій 21, с. Чорнобаївка, Білозерського району, Херсонської області </t>
  </si>
  <si>
    <t>Підвищення якості навчально-виховного процесу, класу енергетичної ефективності будівлі з класу G до класу С. Економія теплової енергії до 1008 Гкал/рік або 144,25 т.у.п.</t>
  </si>
  <si>
    <t>Експертний звіт філії ДП “Укрдержбуд-експертиза» у Херсонській області від 18.12.2019               № 22-0491-19</t>
  </si>
  <si>
    <t>Розпорядження голови Білозерської райдержадміністрації від 21.01.2020            № 20</t>
  </si>
  <si>
    <t>11.</t>
  </si>
  <si>
    <t>Створення належних умов для надання високоякісних освітніх послуг в Раденській ЗОШ І-ІІІ ступенів по вул.Гагаріна, 1-Б в с.Раденськ Олешківського району Херсонської області</t>
  </si>
  <si>
    <t>Створення належних умов для надання якісних освітніх послуг. Зменшення тепловитрат на 47%. Придбання кабінету фізики</t>
  </si>
  <si>
    <t>Експертний звіт філії ДП “Укрдержбуд-експертиза» у Херсонській області від 18.01.2018                 № 22-0845-17</t>
  </si>
  <si>
    <t>Розпорядження голови Олешківської райдержадміністрації від 18.02.2019            № 49</t>
  </si>
  <si>
    <t>11.1.</t>
  </si>
  <si>
    <t>Реконструкція будівельних конструкцій будівлі Раденської ЗОШ І-ІІІ ступенів по вул.Гагаріна, 1-Б в с.Раденськ Олешківського району</t>
  </si>
  <si>
    <t xml:space="preserve">Створення належних умов для надання якісних освітніх послуг. Зменшення тепловитрат на 47%. </t>
  </si>
  <si>
    <t>Експертний звіт філії ДП “Укрдержбуд-експертиза» у Херсонській області від 18.01.2018                № 22-0845-17</t>
  </si>
  <si>
    <t>12.</t>
  </si>
  <si>
    <t>Проведення заходів з термосанації будівлі Добропільського закладу повної загальної освіти з використанням енергозберігаючих технологій Долматівської сільської ради Голопристанського району Херсонської області</t>
  </si>
  <si>
    <t xml:space="preserve">Створення належних умов для надання якісних освітніх послуг. Зменшення споживання енергоресурсів на 20%. </t>
  </si>
  <si>
    <t>Експертний звіт ТОВ "Перша Будівельна Експертиза", м.Київ              від 11.04.2019         № 190405-3/В</t>
  </si>
  <si>
    <t>Рішення Долматівської сільської ради від 26.03.2019              № 392</t>
  </si>
  <si>
    <t>С 5.1.   Створити систему управління енергетичними ресурсами в Херсонській області</t>
  </si>
  <si>
    <t>13.</t>
  </si>
  <si>
    <t xml:space="preserve">Створення Центру безпеки Зеленопідської територіальної громади Херсонської області, у тому числі з придбанням пожежної машини.             </t>
  </si>
  <si>
    <t>Створення комфортного, безпечного життєвого середовища для мешканців населених пунктів об'єднаної територіальної громади</t>
  </si>
  <si>
    <t>Експертний звіт філії ДП “Укрдержбуд-експертиза» у Херсонській області від 27.05.2019                 № 22-0249-19</t>
  </si>
  <si>
    <t>Розпорядження Зеленопідського сільського голови від 27.05.2019          № 45</t>
  </si>
  <si>
    <t>А.1.3. Забезпечити розвиток самодостатніх територіальних громад через підтримку процесів децентралізації в Херсонській області</t>
  </si>
  <si>
    <t xml:space="preserve">
Співфінансування часткового підтверджено  гарантійним листом </t>
  </si>
  <si>
    <t>14.</t>
  </si>
  <si>
    <t>Реконструкція дитячого садка (з доведенням до 180 місць) в с.Музиківка, Білозерського району Херсонської обл., вул. 40 років Перемоги, 35-А</t>
  </si>
  <si>
    <t xml:space="preserve">Реконструкція 2-х корпусів з прибудовами. Створення додаткових 90 місць, належних умов для навчання та виховання           180 дітей. </t>
  </si>
  <si>
    <t>Експертний звіт філії ДП “Укрдержбуд-експертиза» у Херсонській області від 21.11.2019                 № 22-0568-19.ЕО</t>
  </si>
  <si>
    <t>Рішення Музиківської сільської ради об'єднаної територіальної громади               від 03.12.2019     № 706</t>
  </si>
  <si>
    <t>15.</t>
  </si>
  <si>
    <t xml:space="preserve">Реконструкція тренувального поля стадіону "Кристал"по вул.Лютеранській, 3 у м.Херсоні </t>
  </si>
  <si>
    <t>7739 м². Залучення різних груп населення до занять фізичною культурою і спортом</t>
  </si>
  <si>
    <t>Експертний звіт філії ДП “Державний науково-дослідний та проектно-вишукувальний інститут "НДІПРОЕКТ-РЕКОНСТРУК-ЦІЯ" від 24.05.2019              № 1095/е/19</t>
  </si>
  <si>
    <t xml:space="preserve">Наказ  управління молоді та спорту Херсонської міської ради       від 05.06.2019             № 12 </t>
  </si>
  <si>
    <t>А.2.4. Забезпечення впровадження здорового способу життя, профілактику захворюваності</t>
  </si>
  <si>
    <t>16.</t>
  </si>
  <si>
    <t xml:space="preserve">Капітальний ремонт спортивно-футбольного поля "Дніпро"спортивного комплексу стадіон "Енергія" по пр.Дніпровський, 28 м.Нова Каховка Херсонської області </t>
  </si>
  <si>
    <t xml:space="preserve">Улаштування сучасного футбольного поля зі штучним покриттям         7920 м². </t>
  </si>
  <si>
    <t>Експертний звіт філії ДП “Укрдержбуд-експертиза» у Херсонській області від 26.03.2019                № 22-0109-19</t>
  </si>
  <si>
    <t>Розпорядження Новокаховського міського голови від 23.05.2019          № 172-р</t>
  </si>
  <si>
    <t>17.</t>
  </si>
  <si>
    <t>Створення нового освітнього простору. Реконструкція будівель, споруд, зовнішних інженерних мереж та благоустрій територій Опорного закладу освіти "Новозбурївська школа №1"</t>
  </si>
  <si>
    <t>Створення сучасних умов для навчання                      640 учнів. Зменшення споживання енергоносіїв на 20%</t>
  </si>
  <si>
    <t>Експертний звіт філії ДП “Укрдержбуд-експертиза» у Херсонській області від 21.01.2020                 № 22-0011-20</t>
  </si>
  <si>
    <t>Розпорядження голови Голопристанської районної ради від 22.01.20 № 4-р</t>
  </si>
  <si>
    <t>18.</t>
  </si>
  <si>
    <t>Капітальний ремонт будівлі Опорного закладу "Каланчацький  заклад повної загальної середньої освіти № 1 Каланчацької селищної ради Херсонської області"  за адресою:  вул. Скадовська, 1 смт Каланчак, Каланчацького району, Херсонської області</t>
  </si>
  <si>
    <t>2020 - 2021</t>
  </si>
  <si>
    <t>Створення сучасних умов для навчання                      752 учнів. Зменшення споживання енергоносіїв на 20%</t>
  </si>
  <si>
    <t>Експертний звіт філії ДП “Укрдержбуд-експертиза» у Херсонській області від 23.12.2019                    № 22-0631-19</t>
  </si>
  <si>
    <t>Рішення виконавчого комітету Каланчацької селищної ради від 08.01.2020 № 1</t>
  </si>
  <si>
    <t>19.</t>
  </si>
  <si>
    <t>Будівництво окремої будівлі дитячого садка на території загальноосвітньої школи  I-II ступенів № 5 Херсонської міської ради по  вул. Сухарній, 9/4 у м.Херсоні</t>
  </si>
  <si>
    <t>Дитячий садок            на 3 групи                   (45 місць)</t>
  </si>
  <si>
    <t>Експертний звіт філії ДП “Укрдержбуд-експертиза» у Херсонській області від 19.03.2018                  № 22-0078-18</t>
  </si>
  <si>
    <t>Наказ Управління  капітального будівництва Херсонської міської ради від 04.04.2018 № 9</t>
  </si>
  <si>
    <t>20.</t>
  </si>
  <si>
    <t>Реконструкція існуючої будівлі гуртожитку під дитячий садок на 40 місць в  с.Першопокровка Нижньосірогозького району Херсонської області</t>
  </si>
  <si>
    <t>Дитячий садок            на 40 місць. 100% охоплення дітей відповідного віку дошкільним навчальним закладом</t>
  </si>
  <si>
    <t>Експертний звіт філії ДП “Укрдержбуд-експертиза» у Херсонській області від 15.01.2020                № 22-0006-20</t>
  </si>
  <si>
    <t>Розпорядження Першопокров-ського сільського голови від 16.01.2020         № 5</t>
  </si>
  <si>
    <t>21.</t>
  </si>
  <si>
    <t>Капітальний ремонт дошкільного навчального  закладу комбінованого типу (ясла-садок) № 2 «Посмішка» з утепленням огороджувальних конструкцій по вул. Ларіонова, 130 в м. Гола Пристань Херсонської області</t>
  </si>
  <si>
    <t>Створення сучасного дошкільного навчального закладу (220 дітей). Зменшення споживання енергоносіїв на 20%</t>
  </si>
  <si>
    <t>Експертний звіт філії ДП “Укрдержбуд-експертиза» у Херсонській області від 03.06.2018               № 22-0204-18</t>
  </si>
  <si>
    <t>Рішення виконавчого комітету Голопристанської міської ради від 28.02.2019 № 18</t>
  </si>
  <si>
    <t>22.</t>
  </si>
  <si>
    <t>Реконструкція будівлі дитчячого ясла-садка "Лелеченя" за адресою: Херсонська область, Іванівський район, смт Іванівка, вулиця Іванівська, будинок 1</t>
  </si>
  <si>
    <t xml:space="preserve">Створення належних умов  для навчання та виховання 79 дітей. Зменшення споживання енергоносіїв.  </t>
  </si>
  <si>
    <t>Експертний звіт філії ДП “Укрдержбуд-експертиза» у Херсонській області від 22.01.2020             № 22-0022-20</t>
  </si>
  <si>
    <t>Розпорядження Іванівського селищного голови від 22.01.2020             №11</t>
  </si>
  <si>
    <t>23.</t>
  </si>
  <si>
    <t>Будівництво комплексу спортивних майданчиків по вул.Вокзальна, 7а у м.Таврійськ Херсонської області</t>
  </si>
  <si>
    <t>Створення сучасної спортивної інфраструктури. Футбольне поле 105м х 68м, бігова доріжка довжиною 400 м.</t>
  </si>
  <si>
    <t>Експертний звіт філії ДП “Укрдержбуд-експертиза» у Херсонській області від 22.01.2020                 № 22-0018-20</t>
  </si>
  <si>
    <t>Розпорядження Таврійського міського голови від 27.01.2020              № 10-р</t>
  </si>
  <si>
    <t>24.</t>
  </si>
  <si>
    <t xml:space="preserve">Будівництво стадіону по вул. Покровська, 47 б  в             с. Чорнобаївка Білозерського району Херсонської області </t>
  </si>
  <si>
    <t>Експертний звіт філії ДП “Укрдержбуд-експертиза» у Херсонській області від 22.01.2020              № 22-0019-20</t>
  </si>
  <si>
    <t>Розпорядження Чорнобаївського сільського голови від 22.01.2020            № 24</t>
  </si>
  <si>
    <t>25.</t>
  </si>
  <si>
    <t>Капітальний ремонт та оснащення обладнанням відділення неврологічної патології комунального закладу «Обласна лікарня відновного лікування» Херсонської обласної ради за адресою: вул. Нестерова, 1а, м.Херсон</t>
  </si>
  <si>
    <t xml:space="preserve">Забезпечення надання медичної, фізичної, соціально-психологічної допомоги учасникам АТО і членам їх сімей </t>
  </si>
  <si>
    <t>Експертний звіт філії ДП “Укрдержбуд-експертиза» у Херсонській області від 20.09.2019                  № 22-0282-19</t>
  </si>
  <si>
    <t>Наказ Департаменту охорони здоров'я  Херсонської обласної державної адміністрації від 25.10.2019            № 919-н</t>
  </si>
  <si>
    <t>А.2.2. Забезпечити розвиток госпітальних округів, високоспеціалізованої медичної допомоги</t>
  </si>
  <si>
    <t xml:space="preserve">
1. Співфінансування  підтверджено  гарантійним листом
2.  Потребує коригування картки проекту
</t>
  </si>
  <si>
    <t>Хмельницька</t>
  </si>
  <si>
    <t>Херсонська</t>
  </si>
  <si>
    <t>Громадський бюджет</t>
  </si>
  <si>
    <t>Перехідні проекти</t>
  </si>
  <si>
    <t>Стадіон в смт Наркевичі Волочиського району - реконструкція</t>
  </si>
  <si>
    <t>65 місць</t>
  </si>
  <si>
    <t>ТОВ «Перша Будівельна Експертиза» м.Київ від 20.12.2019 року №191217-3/В</t>
  </si>
  <si>
    <t>Рішення виконавчого комітету Наркевицької селищної ради від 20.12.2019 року №186</t>
  </si>
  <si>
    <t xml:space="preserve">4.7 Оптимізація, будівництво та реконструкція шкіл, садочків, спортивних закладів, інших освітніх центрів </t>
  </si>
  <si>
    <t>Міський стадіон ім.Г.А. Тонкочеєва по пр.Грушевського, 29 м.Кам'янець - Подільський - капітальний ремонт</t>
  </si>
  <si>
    <t xml:space="preserve">Філія ДП "Укрдержбудекспертиза" у Хмельницькій області від 20.01.2020 року №23-0004-20 </t>
  </si>
  <si>
    <t>Наказ Департаменту гуманітарної політики Кам'янець-Подільської міської ради від 20.01.2020 № 15</t>
  </si>
  <si>
    <t>Стадіон "Товтри" по вул. Центральній, 50 в смт Чемерівці - реконструкція</t>
  </si>
  <si>
    <t>2011-2020/2017-2020</t>
  </si>
  <si>
    <t xml:space="preserve">Філія ДП "Укрдержбудекспертиза" у Хмельницькій області від 11.03.2019 року №23-0055-19 </t>
  </si>
  <si>
    <t>Розпорядження Чемеровецької районної ради від 12.03.2019 року №7-о</t>
  </si>
  <si>
    <t>Котельня  по вул. Партизанській, 3 в м. Красилів - реконструкція під спортивно-реабілітаційний центр з добудовою</t>
  </si>
  <si>
    <t xml:space="preserve">75 вихован-ців та 250 відвіду-вачів </t>
  </si>
  <si>
    <t>Філія ДП "Укрдежбудекспертиза" у Хмельницькій області від 29.03.2017 року №23-00123-17</t>
  </si>
  <si>
    <t>Рішення виконавчого комітету Красилівської міської ради від 30.03.2017 року №636</t>
  </si>
  <si>
    <t>Розвиток енергоефективності комунальних навчальних та 
медичних закладів</t>
  </si>
  <si>
    <t>Опорний заклад – Малоправутинський навчально-виховний комплекс «дошкільний навчальний заклад – школа І-ІІІ ступенів» (добудова спортивної зали, покращення енергоефекивності будівлі) з впровадженням енергозберігаючих технологій» вул.Шкільна, 30 в с.Малий Правутин Славутського району</t>
  </si>
  <si>
    <t xml:space="preserve">Філія ДП "Укрдержбудекспертиза" у Хмельницькій області від 27.12.2019 року №23-0549-19 </t>
  </si>
  <si>
    <t>Рішення Берездівської сільської ради від 16.01.2020 №10</t>
  </si>
  <si>
    <t xml:space="preserve"> 4.4 Впровадження енергозберігаючих заходів у житлово-комунальному господарстві та в закладах соціального призначення</t>
  </si>
  <si>
    <t>Створення умов для надання висоякісних освітніх послуг через реалізацію проекту "Реконструкція та модернізація приміщень Жердянської загальноосвітньої школи І-ІІІ ступенів в селі Жердя, вулиця Центральна,35 " в рамках реалізації концепції "Нова українська школа»</t>
  </si>
  <si>
    <t>280 учнів</t>
  </si>
  <si>
    <t>ТОВ "Перша приватна експертиза", м.Львів від 20.01.2020 року №20/01-01/20А</t>
  </si>
  <si>
    <t>Наказ відділу освіти, молоді та спорту Чемеровецької селищної ради від 20.01.2020 року №12-но</t>
  </si>
  <si>
    <t>Загальноосвітня школа І-ІІІ ступенів по вул.Б.Хмельницького, 44 в смт Сатанів Городоцького району - реконструкція</t>
  </si>
  <si>
    <t>350 уч.місць</t>
  </si>
  <si>
    <t>ТзОВ "Перша Приватна Експертиза" м.Київ від 24.12.2019 року №24/24-12/19/А</t>
  </si>
  <si>
    <t>Рішення сесії Сатпанівської селищної ради від 17.01. 2020 №1/51/2020</t>
  </si>
  <si>
    <t>Деражнянська загальноосвітня школа І-ІІІ ст. №2 по вул.Л.Українки, 9 в м.Деражня - капітальний ремонт будівлі</t>
  </si>
  <si>
    <t>Філія ДП "Укрдержбудекспертиза" у Хмельницькій області від 06.07.2018 року №23-0180-18</t>
  </si>
  <si>
    <t>Наказ відділу освіти Деражнянської РДА від 02.08.2018 року №154-но</t>
  </si>
  <si>
    <t>Лісоводська загальноосвітня школа І-ІІІ ступенів по вул.Перемоги, 4 в с.Лісоводи Городоцького району - капітальний ремонт будівлі</t>
  </si>
  <si>
    <t>Філія ДП "Укрдержбудекспертиза" у Хмельницькій області від 18.02.2019 року №23-0003-19</t>
  </si>
  <si>
    <t>Наказ КП "Архітектурно-будівельного проектуваня" від 28.03.2019 року №2</t>
  </si>
  <si>
    <t xml:space="preserve">Старосинявський навчально-виховний комплекс "Загальноосвітня школа І-ІІІ ступенів, гімназія" в смт Стара Синява Старосинявського району  - реконструкція </t>
  </si>
  <si>
    <t>ТзОВ «Експертиза МВК» м.Чернівці від 18.04.2019 року №20663</t>
  </si>
  <si>
    <t>Наказ відділу освіти, молоді, спорту, культури виконавчого комітету Старосинявської селищної ради від 19.04.2019 року №29-н</t>
  </si>
  <si>
    <t>Дунаєвецька загальноосвітня школа І-ІІІ ступенів №3  по вул.Шевченка, 109 А в м.Дунаївці Дунаєвецького району - капітальний ремонт (утеплення фасадів та горищного перекриття)</t>
  </si>
  <si>
    <t>Філія ДП "Укрдержбудекспертиза" у Хмельницькій області від 30.01.2018 року №23-0037-18 (23-00910-17)</t>
  </si>
  <si>
    <t>Наказ Управління освіти молоді і спорту Дунаєвецької міської ради від 27.02.2018 року №88-н</t>
  </si>
  <si>
    <t xml:space="preserve"> 4.4.  Впровадження енергозберігаючих заходів у житлово-комунальногму господарстві та та в закладах соціального призначення </t>
  </si>
  <si>
    <t>Новоушицький навчально-виховний комплекс «Загальноосвітня школа І-ІІІ ступенів «гімназія» по вул.Подільській, 27 в смт Нова Ушиця - капітальний ремонт будівлі гуртожитку</t>
  </si>
  <si>
    <t xml:space="preserve">ТзОВ «Експертиза МВК» м.Київ від 20.08.2018 року №15749 </t>
  </si>
  <si>
    <t xml:space="preserve">Рішення виконавчого комітету Новоушицької селищної ради від 30.08.2018 року №869 </t>
  </si>
  <si>
    <t xml:space="preserve">4.4  Впровадження енергозберігаючих заходів у житлово-комунальногму господарстві та та в закладах соціального призначення </t>
  </si>
  <si>
    <t xml:space="preserve">Створення умов для надання високоякісних освітніх послуг через реалізацію проекту «Реконструкція та модернізація приміщень в Закупнянській загальноосвітній школі І-ІІІ ступенів по вул. Центральній, 7 в смт Закупне Чемеровецького району"  </t>
  </si>
  <si>
    <t>ТОВ «Експертиза МВК» м.Чернівці від 13.12.19 року №25518</t>
  </si>
  <si>
    <t>Наказ відділу освіти , культури, молоді та спорту Чемеровецької РДА від 19.12.2019 року №30</t>
  </si>
  <si>
    <t>Цвітоське навчально-виховне об'єднання "Дошкільний навчальний заклад, загальноосвітня школа І-ІІІ ступенів, школа мистецтв" Славутської районної ради - нове будівництво спортзалу з улаштуванням протирадіаційного укриття</t>
  </si>
  <si>
    <t>175 учнів</t>
  </si>
  <si>
    <t>ТОВ «Експертиза МВК» м.Рівне від 10.07.19 року №22365</t>
  </si>
  <si>
    <t>Наказ відділу освіти ,  молоді та спорту Соавутської РДА від 16.08.2019 року №28/АГ</t>
  </si>
  <si>
    <t xml:space="preserve">4.4 Оптимізація, будівництво та реконструкція шкіл, садочків, спортивних закладів, інших освітніх центрів </t>
  </si>
  <si>
    <t>Заслученський ліцей ім.О.Іщука по вул.Шкільній, 1 в с.Заслучне Красилівського району - капітальний ремонт</t>
  </si>
  <si>
    <t>Філія ДП "Укрдержбудекспертиза" у Хмельницькій області  від 02.11.2018 року  №23-0520-18</t>
  </si>
  <si>
    <t>Наказ управління освіти, молоді та спорту Красилівської РДА від 09.11.2018 року №158</t>
  </si>
  <si>
    <t xml:space="preserve">Солобковецька загальноосвітня школа  по вул.Грушевського, 27/1 в с.Солобківці,  Ярмолинецького району  - реконструкція будівлі під комунальний заклад «Центр позашкільної освіти» Солобковецької сільської ради </t>
  </si>
  <si>
    <t>ТзОВ "ПРОЕКСП", м.Київ від 26.11.2018 року  №V-0505-18/ПРОЕКСП</t>
  </si>
  <si>
    <t>Рішення виконавчого комітету Солобковецької сільської ради від 22.12.2018 року  №2</t>
  </si>
  <si>
    <t>Навчально-виховний комплекс «Загальноосвітня школа І-ІІІ ступенів, гімназія» по вул. Соборності, 9 в м Славута - реконструкція корпусу №1</t>
  </si>
  <si>
    <t>ТОВ «Перша Приватна Експертиза» від 23.12.2019 року №23/16-12/19/А</t>
  </si>
  <si>
    <t>Рішення виконавчого комімету Славутської міської ради від 16.01 2020 №24</t>
  </si>
  <si>
    <t>Хмельницький обласний кардіологічний диспансер по вул.Володимирська, 85 в м.Хмельницькому - реконструкція  (1-й пусковий комплекс)</t>
  </si>
  <si>
    <t>40 ліжок</t>
  </si>
  <si>
    <t>ТзОВ "Глобал Промпостач" м.Львів від 20.12.2019 року №948/19-Е3</t>
  </si>
  <si>
    <t>Наказ Департаменту охорони здоров'я Хмельницької ОДА від 20.01.2020 року  № 12</t>
  </si>
  <si>
    <t>Загальні підстави</t>
  </si>
  <si>
    <t>Дитячий садок на 80 місць по вул.Московська, 8/1 в с.Давидківці Хмельницького району - будівництво</t>
  </si>
  <si>
    <t xml:space="preserve"> Філія ДП "Укрдержбудекспертиза" у Хмельницькій області від 20.01.2020р, №23-0136-19</t>
  </si>
  <si>
    <t>Наказ ДП "Хмельницька обласна служба єдиного замовника" від 20.01.2020 №05</t>
  </si>
  <si>
    <t>Загальноосвітня школа в с.Залужжя по вул.Садовій, 1А Білогірського району -  будівництво</t>
  </si>
  <si>
    <t>1990-2020 (ІІ черга)/2017-2020</t>
  </si>
  <si>
    <t xml:space="preserve">260 учнів </t>
  </si>
  <si>
    <t xml:space="preserve"> Філія ДП "Укрдержбудекспертиза" у Хмельницькій області від 20.01.2020р, №23-0547-19</t>
  </si>
  <si>
    <t>Наказ ДП "Хмельницька обласна служба єдиного замовника" від 20.01.2020 №07</t>
  </si>
  <si>
    <t>Очисні споруди каналізації потужністю 500 куб.м./добу в смт Віньківці, Віньковецького району - будівництво</t>
  </si>
  <si>
    <t>500 куб.м./добу</t>
  </si>
  <si>
    <t xml:space="preserve"> Філія ДП "Укрдержбудекспертиза" у Хмельницькій області від 20.01.2020р, №23-0472-19</t>
  </si>
  <si>
    <t>Рішення Віньковецької селищної ради від 20.01.20 №1</t>
  </si>
  <si>
    <t xml:space="preserve">  4.2. "Будівництво, реконструкція, капітальний ремонт інженерної інфраструктури, водопостачання, водовідведення та каналізації"   </t>
  </si>
  <si>
    <t xml:space="preserve"> Будинок культури, с.Берездів Славутського району - капітальний ремонт з утепленням перекриття, утеплення фасадів, покращення енергоефективності будівлі з впровадженням енергозберігаючих технологій</t>
  </si>
  <si>
    <t xml:space="preserve"> Філія ДП "Укрдержбудекспертиза" у Хмельницькій області від 20.01.2020р, №23-0005-20</t>
  </si>
  <si>
    <t>Рішення Берездівської сільської ради від 23.01.2020 №13</t>
  </si>
  <si>
    <t xml:space="preserve">  4.8  Розбудова інфраструктури,  включаючи будівництво закладів галузі культури, реконструкція, відновлення та капітальний ремонт об'єктів історико-культурної спадщини</t>
  </si>
  <si>
    <t>Перехідний.
Корегований.</t>
  </si>
  <si>
    <t>Загальноосвітня школа І-ІІІ ступенів у с.Корчик Шепетівського району  - будівництво</t>
  </si>
  <si>
    <t>1998-2020 (ІІ черга)/2018-2020</t>
  </si>
  <si>
    <t>200 учнів</t>
  </si>
  <si>
    <t xml:space="preserve"> Філія ДП "Укрдержбудекспертиза" у Хмельницькій області від 20.01.2020р, №23-0541-19</t>
  </si>
  <si>
    <t>Наказ ДП "Хмельницька обласна служба єдиного замовника" від 20.01.2020 №06</t>
  </si>
  <si>
    <t>Водопровідні мережі по вулицям Пушкіна, Привокзальна, Лесі Українки, Н.С.Говорун, Академіка Герасимчука, Ходякова в м.Полонне   та по  ділянці Понінківського водоводу  (на території м.Полонного) - реконструкція</t>
  </si>
  <si>
    <t>2017-2020
(черга)</t>
  </si>
  <si>
    <t>15,7 км</t>
  </si>
  <si>
    <t xml:space="preserve"> Філія ДП "Укрдержбудекспертиза" у Хмельницькій області від 20.04.2017р, №23-00892-16</t>
  </si>
  <si>
    <t>Рішення виконавчого комітету Полонської міської ради від 26.04.2017 року №75</t>
  </si>
  <si>
    <t>Будинок культури по вул.Перемоги в смт Понінка Полонського району — капітальний ремонт</t>
  </si>
  <si>
    <t>Філія ДП "Укрдержбудекспертиза" у Хмельницькій області від 22.10.2018 №23-0396-18</t>
  </si>
  <si>
    <t>Рішення сесії Понінківської селищної ради від 31.10.2018 року №16</t>
  </si>
  <si>
    <t>Каналізаційна насосна станція по вулиці Горинська, 43А та каналізаційний напірний колектор в м.Ізяслав — реконструкція</t>
  </si>
  <si>
    <t>4300 м.куб/ добу</t>
  </si>
  <si>
    <t>Філія ДП "Укрдержбудекспертиза" у Хмельницькій області від 19.07.2018 року №23-0254-18</t>
  </si>
  <si>
    <t>Рішення сесії Ізяславської міської ради від 21.08.2018 року №1</t>
  </si>
  <si>
    <t xml:space="preserve"> 4.2 Будівництво, реконструкція, капітальний ремонт інженерної інфраструктури водопостачання, водовідведення та каналізації</t>
  </si>
  <si>
    <t>Амбулаторія сімейної практики загальної медицини по вул.Подільська, 31 в с.Гуків Чемеровецького району - створення центру безпеки громадян Гуківської обєднаної територіальної громади Чемеровецького району  шляхом реконструкції будівлі</t>
  </si>
  <si>
    <t>об'єкт, (закупівля техніки)</t>
  </si>
  <si>
    <t>Філія ДП «Укрдержбудекспертиза» у Хмельницькій області від 19.12.2019 року №23-0533-19</t>
  </si>
  <si>
    <t>Рішення виконавчого комітету Гуківської сільської ради від 20.12.2019 року №1</t>
  </si>
  <si>
    <t>3.8 Створення місцевих пожежних команд, центрів безпеки громади у сільській місцевості</t>
  </si>
  <si>
    <t>Хмельницька обласна дитяча лікарня  по вул.Кам'янецька, 94 в м.Хмельницькому - будівництво лікувально-діагностичного корпусу</t>
  </si>
  <si>
    <t>177 ліжок</t>
  </si>
  <si>
    <t>ДП "Укрдержбудекспертиза"  м.Київ від 05.03.2018 року №23-0075-18</t>
  </si>
  <si>
    <t>Розпорядження голови облдержадміністрації від 28.03.2018 №335/2018-р</t>
  </si>
  <si>
    <t>4.9 Будівництво, реконструкція капітальний ремонт закладів охорони здоров'я</t>
  </si>
  <si>
    <r>
      <rPr>
        <sz val="12"/>
        <color indexed="10"/>
        <rFont val="Times New Roman"/>
        <family val="1"/>
        <charset val="204"/>
      </rPr>
      <t>2019</t>
    </r>
    <r>
      <rPr>
        <sz val="12"/>
        <rFont val="Times New Roman"/>
        <family val="1"/>
        <charset val="1"/>
      </rPr>
      <t>-2021</t>
    </r>
  </si>
  <si>
    <t xml:space="preserve">Розвиток спортивної інфраструктури </t>
  </si>
  <si>
    <t>Реконструкція будівлі спорткомплексу з прибудовою по вул. Небесної Сотні, 6 в м.Чернівці</t>
  </si>
  <si>
    <t>3204,65 м кв.</t>
  </si>
  <si>
    <t>ДП Укрдержбудекспертиза  №26-0042-18/2  від 26.01.2018</t>
  </si>
  <si>
    <t>наказ Департаменту освіти і науки Чернівецької обласної державної адміністрації від 26.01.2018 №30</t>
  </si>
  <si>
    <t xml:space="preserve">2.2.4 Розвиток системи освіти впродовж життя  </t>
  </si>
  <si>
    <t>перехідний (гарантійний лист, сесія орієнтовно 3-4 березня 2020)</t>
  </si>
  <si>
    <t>Капітальний ремонт Вашківецької ЗОШ І-ІІІ ступенів по вул. Грушевського №3 в м.Вашківці Вижницького району Чернівецької області (комплексна термомодернізація)</t>
  </si>
  <si>
    <t xml:space="preserve">2,5 тис. м кв. </t>
  </si>
  <si>
    <t>філія ДП "Укрдержбудекспертиза", від №26-0884-18/2 від 30.10.2018</t>
  </si>
  <si>
    <t>рішення виконавчого комітету Вашківецької міської ради від 31.10.2018 №236</t>
  </si>
  <si>
    <t>2.2.4 Розвиток системи освіти впродовж життя 3.1.1 Підвищення енергоефективності управіння енергетичними ресурсами</t>
  </si>
  <si>
    <t>Капітальний ремонт Вікнянського закладу середньої освіти І-ІІІ ст., з  проведенням заходів, щодо застосування енергоефективних засобів з метою зменшення енерговитратності  та підвищення енргоефективності будівлі Вікнянської ЗЗСО І-ІІІ ст. по вул. Бажанського №17, в с. Вікно, Заставнівського району, Чернівецької області ( заміна покриття даху, утепленя фасаду та горищного перекриття)</t>
  </si>
  <si>
    <t>2447,7 м кв.</t>
  </si>
  <si>
    <t>філія ДП "Укрдержбудекспертиза", від №26-0903-18 від 05.11.2018</t>
  </si>
  <si>
    <t>рішення Виконавчого комітету Вікнянської  сільської ради від 06.11.2018 №9/40</t>
  </si>
  <si>
    <t xml:space="preserve"> 3.1.1 Підвищення енергоефективності управіння енергетичними ресурсами</t>
  </si>
  <si>
    <t>Капітальний ремонт Сторожинецької центральної районної лікарні по вул. Видинівського, 22 в м. Сторожинець, Сторожинецького району, Чернівецької області</t>
  </si>
  <si>
    <t>655,8 м кв.</t>
  </si>
  <si>
    <t>філія ДП "Укрдержбудекспертиза" №26-0890-18/2 від 30.10.2018</t>
  </si>
  <si>
    <t>Розпорядження Сторожинецької РДА від 30.10.2018 №364</t>
  </si>
  <si>
    <t>2.3.2. Розвиток системи охорони здоров'я 3.1.1 Підвищення енергоефективності управіння енергетичними ресурсами</t>
  </si>
  <si>
    <t>Розвиток культури, науки,соціальної сфери,як основа розвитку людського капіталу та трансформації інституційного середовища</t>
  </si>
  <si>
    <t>Реконструкція будинку культури з добудовою та надбудовою адміністративних приміщень по вул. Головній, 44 в с.Рукшин Хотинського району Чернівецької області</t>
  </si>
  <si>
    <t>312,6 м кв.</t>
  </si>
  <si>
    <t>ДП Укрдержбудекспертиза  №26-0601-16/2  від 03.06.2016</t>
  </si>
  <si>
    <t>рішення 8 сесії 6 скликання Рукшинської сільської ради Хотинського району від 29.06.2016 №122/08/2016</t>
  </si>
  <si>
    <t>ОТГ, 2.1.1. Підтримка розвитку культурно-мистецьких закладів.</t>
  </si>
  <si>
    <t>Реконструкція існуючої школи з добудовою учбового корпусу та спортзалу, їдальні в с.Горішні Шерівці Заставнівського району Чернівецької області</t>
  </si>
  <si>
    <t>500 уч. місць</t>
  </si>
  <si>
    <t>ДП Укрдержбудекспертиза  №26-1049-17/2 від 27.11.2017</t>
  </si>
  <si>
    <t>наказ УКБ ОДА від 27.11.2017                     № 128</t>
  </si>
  <si>
    <t>2.2.4 Розвиток системи освіти впродовж життя</t>
  </si>
  <si>
    <t>Будівництво загальноосвітньої школи І-ІІІ ступенів на 240 учнівських місць навчання по вул. Центральній в с. Усть - Путила Путильського району Чернівецької області</t>
  </si>
  <si>
    <t>240 уч. місць</t>
  </si>
  <si>
    <t xml:space="preserve">філія ДП "Укрдержбудекспертиза"
від 24.02.2017 №26-1224-16/2  </t>
  </si>
  <si>
    <t xml:space="preserve">наказ  УКБ  ОДА від 13.03.2017            № 12 
</t>
  </si>
  <si>
    <t>2.2.4. Розвиток системи освіти впродовж життя"</t>
  </si>
  <si>
    <t>Реконструкція з добудовою корпусів загальноосвітньої школи І-ІІІ ступенів та дошкільного навчального закладу на 450 місць (350 учнівських та 100 місць дошкільного віку) в с. Кам'янка Глибоцького району Чернівецької області</t>
  </si>
  <si>
    <t>ДП "Спеціалізована державна експертна організація - Центральна служба української державної будівельної експертизи" ДП "УКРДЕРЖБУДЕКСПЕРТИЗА" від 02.02.2017 №26-0070-17/2</t>
  </si>
  <si>
    <t>наказ управління освіти Глибоцької районної державної адміністрації Чернівецької обласі від 02.02.2017 №76</t>
  </si>
  <si>
    <t>ПРОГРАМА ПРЕЗИДЕНТА  (гарантійний лист, сесія орієнтовно 3-4 березня 2020 )</t>
  </si>
  <si>
    <t>Реконструкція будівлі школи-інтернату під дошкільний навчальний заклад по вул. Головна,105 у с.Колінківці Хотинського району</t>
  </si>
  <si>
    <t>ДП "Укрдержбудекспертиза" 25.04.2018 № 26-0840-17/2</t>
  </si>
  <si>
    <t>наказ УКБ ОДА від 26.04.2018 № 30</t>
  </si>
  <si>
    <t>2.2.4. Розвиток системи освіти впродовж життя.</t>
  </si>
  <si>
    <t>ПРОГРАМА ПРЕЗИДЕНТА (гарантійний лист, сесія орієнтовно 3-4 березня 2020 )</t>
  </si>
  <si>
    <t>Реконструкція Недобоївського навчально-виховного комплексу (дитячого дошкільного закладу) по вул. Козацької Слави, 15 в с. Недобоївці Хотинського району Чернівецької області</t>
  </si>
  <si>
    <t>192 місця</t>
  </si>
  <si>
    <t>філія ДП "Укрдержбудекспертиза" №26-0869-17/2 від 01.11.2017</t>
  </si>
  <si>
    <t>Рішення виконавчого комітету Недобоївської сільської ради від 21.11.2017 №86/11-17</t>
  </si>
  <si>
    <t>Реконструкція приміщень корпусу (літ. А, Б) Чернівецького обласного клінічного онкологічного диспансеру за адресою: м. Чернівці, вул. Героїв Майдану, 242</t>
  </si>
  <si>
    <t xml:space="preserve"> ДП "Укрдержбудекспертиза" від 07.03.2018  № 26-0116-18/2</t>
  </si>
  <si>
    <t>Наказ УКБ ОДА від 29.08.2018 № 87</t>
  </si>
  <si>
    <t xml:space="preserve">2.3.2
Розвиток системи охорони здоров’я 
</t>
  </si>
  <si>
    <t>перехіднипй (гарантійний лист, сесія орієнтовно 3-4 березня 2020 )</t>
  </si>
  <si>
    <t>Будівництво загальноосвітньої школи І-ІІІ ступенів в с.Рідківці Новоселицького району Чернівецької області</t>
  </si>
  <si>
    <t>650 учн місць</t>
  </si>
  <si>
    <t xml:space="preserve"> ДП "Укрдержбудекспертиза" від 10.09.2018 № 26-0568-18/2</t>
  </si>
  <si>
    <t>Наказ УКБ ОДА від 26.04.2018 №30</t>
  </si>
  <si>
    <t>Чернівецька</t>
  </si>
  <si>
    <t>Григорівська ЗОШ І—ІІІ ступенів на 11 класів, в с. Григорівка, Бахмацького району— будівництво з виділенням черговості (коригування) (перша, друга черги)</t>
  </si>
  <si>
    <t>132 учнівських місця</t>
  </si>
  <si>
    <t>  Експертний звіт  ТОВ «Сіверексперт" № 02/065/19 від 29.03.2019 р.</t>
  </si>
  <si>
    <t>Наказ сектору освіти Бахмацької РДА від 29.03.2019 №63</t>
  </si>
  <si>
    <t>1.27. Поліпшення умов перебування учнів у загальноосвітніх навчальних закладах області</t>
  </si>
  <si>
    <t>пам’ятка архітектури місцевого значення будівля Обласного комунального концертно—видовищного підприємства “Чернігівський обласний філармонійний центр фестивалів та концертних програм” — реставрація з виділенням черговості (перша, друга черги)</t>
  </si>
  <si>
    <t>Інститут "НДІПРОЕКТРЕКОНСТРУКЦІЯ від 02.12.2019 № 1565/е/19</t>
  </si>
  <si>
    <t>Наказ ОККВП "Чернігівський обласний філармонійний центр" від 02.12.2019  № 234-ОД</t>
  </si>
  <si>
    <t>1.31. Поліпшення умов отримання культурних послуг та підвищення їх якості</t>
  </si>
  <si>
    <t>Всього</t>
  </si>
  <si>
    <t>Капітальний ремонт відкритого стадіонного комплексу в м. Остер Козелецького району Чернігівської області</t>
  </si>
  <si>
    <t>ТОВ "Перша Будівельна Експертиза" від 12.12.2019 №191211-2/В</t>
  </si>
  <si>
    <t>Рішення виконавчого комітету Остерської міської ради від 27.12.2019 № 100</t>
  </si>
  <si>
    <t>1.23. Будівництво спортивних майданчиків для масового використання</t>
  </si>
  <si>
    <t>Програма Президента   48,3</t>
  </si>
  <si>
    <t>Реконструкція центрального стадіону із господарськими та адміністративними будівлями по вул Чернігівська, 51 в смт. Сосниця, Сосницького району,  Чернігівської області з виділенням черговості: І черга - реконструкція адміністративної будівлі та будівель з продажу білетів; ІІ черга - реконструкція господарського приміщення, улаштування огорожі стадіону та системи відеонагляду</t>
  </si>
  <si>
    <t>ТзОВ "ГЛОБАЛ ПРОМПОСТАЧ" від 19.11.2019 № 86/18-ЕЗ</t>
  </si>
  <si>
    <t>Рішення виконавчого комітету Сосницької селищної ради від 19.12.2019 № 211</t>
  </si>
  <si>
    <t>1.22. Будівництво та реконструкція спортивних споруд</t>
  </si>
  <si>
    <t>Програма Президента   42,5</t>
  </si>
  <si>
    <t>Футбольний стадіон з облаштуванням трибун та роздягалень на території Корюківської ЗОШ І-ІІІ ст. №4 по вулиці Шевченка, 116 а, м. Корюківка, Чернігівської області - будівництво</t>
  </si>
  <si>
    <t>В стадії виготовлення</t>
  </si>
  <si>
    <t>Програма Президента 40,0</t>
  </si>
  <si>
    <t>будівля головного корпусу комунально-лікувального профілактичного закладу “Чернігівська обласна дитяча лікарня” по вул. Пирогова, 16, в м. Чернігові — капітальний ремонт із застосуванням енергозберігаючих технологій по комплексній термомодернізації</t>
  </si>
  <si>
    <t>Філія ДП «Укрдержбуд-експертиза» у Чернігівській обл. від 21.08.2018 №25-0152-18</t>
  </si>
  <si>
    <t>Наказ Управління охорони здоров'я Чернігівської ОДА від 29.08.2018 №465</t>
  </si>
  <si>
    <t>1.17. Поліпшення умов отримання населенням послуг в багатопрофільних та спеціалізованих закладах охорони здоров’я</t>
  </si>
  <si>
    <t>КЛПЗ “Чернігівська обласна психоневрологічна лікарня”, 4—ий км Гомельського шосе, буд.6, в Халявинській сільській раді, Чернігівського району — капітальний ремонт з застосуванням енергозберігаючих технологій по комплексній термомодернізації будівель лікувально—профілактичних корпусів відділень №1—2, 5-6, 9-10, №16 та переходи між ними, 3—х поверхова будівля, 5—ти поверхова будівля комплекс №2 з виділенням черговості (друга черга)</t>
  </si>
  <si>
    <t>ТОВ "ПРОЕКСП" від 14.05.2019 №0029-19/ПРОЕКСП</t>
  </si>
  <si>
    <t>Наказ управління охорони здоров'я ОДА від 14.05.2019 № 168</t>
  </si>
  <si>
    <t>1.19. Поліпшення умов отримання населенням послуг в багатопрофільних та спеціалізованих закладах охорони здоров’я</t>
  </si>
  <si>
    <t>двоповерхова прибудова по вул. Шевченка, 160-А в м. Чернігові — реконструкція під відділення екстреної медичної допомоги з застосуванням енергозберігаючих технологій по комплексній термомодернізації будівлі</t>
  </si>
  <si>
    <t>ТОВ "Профбудексперт" від 31.05.2019 №01-2305-19/К</t>
  </si>
  <si>
    <t>Наказ управління охорони здоров'я ОДА від 06.06.2019 № 198</t>
  </si>
  <si>
    <t>Корюківська загальноосвітня школа I—III ступеня № 1 по вул. Шевченка, 54, в м. Корюківці — реконструкція з енергоефективними заходами та створення нового освітнього простору з виділенням черговості: перша черга — зовнішнє утеплення; друга черга — заміна покриття, зовнішніх вікон та дверей; третя черга — внутрішнє опорядження та заміна інженерних мереж з улаштуванням індивідуального теплового пункту</t>
  </si>
  <si>
    <t>ТОВ "Глобал Промстач" від 15.04.2019 №171/19-ЕЗ</t>
  </si>
  <si>
    <t>Рішення виконавчого комітету Корюківської міської ради від 23.04.2019 №156</t>
  </si>
  <si>
    <t>1.25. Поліпшення умов перебування учнів у загальноосвітніх навчальних закладах області</t>
  </si>
  <si>
    <t>перехідний проект (Програма Президента)</t>
  </si>
  <si>
    <t>заклад загальної середньої освіти № 2 по вул. Троїцька, 2а в м. Городня, Городнянського району — капітальний ремонт із впровадженням комплексних заходів з теплореновації з виділенням черговості (друга, третя черги)</t>
  </si>
  <si>
    <t>ТОВ "ПРОЕКСП" від 25.03.2019 №0008-19/ПРОЕКСП</t>
  </si>
  <si>
    <t>Рішення сесії Городнянської міської ради від 26.03.2019</t>
  </si>
  <si>
    <t>Журавська ЗОШ І—ІІІ ступенів ім. Г.Ф. Вороного в с. Журавка Варвинського району — реконструкція з впровадженням комплексних заходів з теплореновації з виділенням черговості (друга черга)</t>
  </si>
  <si>
    <t>ТОВ "Сіверексперт" від 15.05.2019 №02/120/19</t>
  </si>
  <si>
    <t>Наказ сектору освіти Варвинської РДА від 15.05.2019 №37</t>
  </si>
  <si>
    <t>дошкільний навчальний заклад “Сонечко” по вул. Квіткова, 2 в смт Сосниця, Сосницького району — реконструкція із впровадженням комплексних заходів теплореновації з виділенням черговості (перша, третя черги)</t>
  </si>
  <si>
    <t>ТОВ "ГЛОБАЛ ПРОМПОСТАЧ" від 05.04.2019 № 164/19-ЕЗ</t>
  </si>
  <si>
    <t>Рішення виконавчого комітету Сосницької селищної ради від 08.04.2019 № 49</t>
  </si>
  <si>
    <t>2.6. Проведення енергоефективних заходів  в закладах державної та комунальної форми власності</t>
  </si>
  <si>
    <t>Придбання ямкового ремонтеру для поліпшення дорожніх умов та транспортного обслуговування населення громад Сосницької, Коропської селищних рад та Корюківської міської ради</t>
  </si>
  <si>
    <t>Цінові пропозиції</t>
  </si>
  <si>
    <t>1.4. Розбудова дорожньої інфраструктури</t>
  </si>
  <si>
    <t>не є проектом регіонального розвитку</t>
  </si>
  <si>
    <t>Чернігівська</t>
  </si>
  <si>
    <t>Будівництво автомобільної дороги на ділянці між вул. О.Довбуша та Броварським проспектом у Дніпровському районі м.Києва</t>
  </si>
  <si>
    <t>2018 
2021</t>
  </si>
  <si>
    <t>3,72 км</t>
  </si>
  <si>
    <t xml:space="preserve">Комунальна
</t>
  </si>
  <si>
    <t>ДП "НДІПРОЕКТРЕКОНСТРУКЦІЯ"
експертний звіт від 29.11.2018 №2087/е/18</t>
  </si>
  <si>
    <t>Розпорядження ВО КМР КМДА від 26.02.2019 №341</t>
  </si>
  <si>
    <t>План заходів на 2019-2020 роки з реалізації Стратегії розвитку міста Києва до 2025 року. 
Програма 2. підвищення комфорту життя мешканців м.Києва.
2.18. Будівництво та реконструкція вулично-щляхової мережі міста Києва</t>
  </si>
  <si>
    <t>В ДФРР з 2019р
перехідний об'єкт
без зауважень</t>
  </si>
  <si>
    <t xml:space="preserve">Реконструкція дюкерних переходів через р. Дніпро </t>
  </si>
  <si>
    <t>2018 
2022</t>
  </si>
  <si>
    <t>3 дюкери</t>
  </si>
  <si>
    <t xml:space="preserve"> ДП "УКРДЕРЖБУДЕКСПЕРТИЗА", від 15.09.2016 №00-1880-15/ІЗ</t>
  </si>
  <si>
    <t>Розпорядження виконавчого органу Київської міської ради (Київської міської державної адміністрації) 
від 29.12.2016 №1389</t>
  </si>
  <si>
    <t>Стратегія розвитку міста Києва до 2025 року 
Сектор 2.1. Житлово-комунальне господарство
Оперативна ціль: Підвищення ефективності використання комунальної інфраструктури
Завдання 1.1  Модернізація існуючої та розбудова нової інфраструктури</t>
  </si>
  <si>
    <t>В ДФРР з 2018р
перехідний об'єкт
без зауважень</t>
  </si>
  <si>
    <t>Реконструкція споруд першої черги Бортницької станції аерації на вул. Колекторній, 1-а в Дарницькому р-ні м. Києва. (Коригування) І черга будівництва. Насосна станція першого підйому</t>
  </si>
  <si>
    <t>2012 
2023</t>
  </si>
  <si>
    <t>безперебійна подача стічних каналізаційних вод м. Києва на споруди I блоку БСА, скорочення використання електроенергії - 49,1%
600,0 куб.м./добу</t>
  </si>
  <si>
    <t>ДП "УКРДЕРЖБУДЕКСПЕРТИЗА"від 10.07.2017  №00-0231-17/ІЗ</t>
  </si>
  <si>
    <t>Розпорядження виконавчого органу Київської міської ради (Київської міської державної адміністрації) 
від 06.11.2017 №1394</t>
  </si>
  <si>
    <t>Стратегія розвитку міста Києва до 2025 року Стратегічна ціль 2. Підвищення комфорту життя мешканців м. Києва. 
Сектор 2.1. Житлово-комунальне господарство
Оперативна ціль: Підвищення ефективності використання комунальної інфраструктури
Завдання 1.1: Модернізація існуючої та розбудова нової інфраструктури</t>
  </si>
  <si>
    <t>Реконструкція фізкультурно-оздоровчого комплексу на вулиці Райдужній,33-а у Дніпровському районі м.Києва</t>
  </si>
  <si>
    <t>2018-
2020</t>
  </si>
  <si>
    <t>пропускна спроможність закладу 
117 учнів</t>
  </si>
  <si>
    <t>Експертний звіт ДП "КИЇВОБЛБУДІНВЕСТ" від 23.04.2018 №01-0059-18/ЦБ</t>
  </si>
  <si>
    <t>Розпорядження виконавчого органу Київської міської ради (Київської міської державної адміністрації) від 07.09.2018 
№ 1634</t>
  </si>
  <si>
    <t xml:space="preserve">Стратегія розвитку м. Києва до 2025 р. Стратегічна ціль: Підвищення комфорту життя мешканців м. Києва.
Сектор 2.4. Охорона здоров'я та здоровий спосіб життя. 
Оперативна ціль 4: Просування здорового способу життя серед мешканців міста
Завдання 4.2. Розвиток інфраструктури та матеріально-технічної бази для розвитку фізичної культури та спорту, активного відпочинку та оздоровлення </t>
  </si>
  <si>
    <t>новий проект
без зауважень</t>
  </si>
  <si>
    <t>Реконструкція з добудовою середньої загальноосвітньої школи № 22 на Відрадному проспекті, 36-В у Солом’янському районі</t>
  </si>
  <si>
    <t>425 уч.місць</t>
  </si>
  <si>
    <t>–</t>
  </si>
  <si>
    <t>Експертний звіт ДП "НДІПРОЕКТРЕКОНСТРУКЦІЯ" від 05.09.2018 №667/Е/18</t>
  </si>
  <si>
    <t>Розпорядження виконавчого органу Київської міської ради (Київської міської державної адміністрації) від 13.12.2018 
№ 2256</t>
  </si>
  <si>
    <t>Стратегія розвитку міста Києва до 2025 року. Стратегічна ціль: Підвищення комфорту життя мешканців м. Києва. 
Сектор 2.8. Освіта.
Оперативна ціль 1: Підвищення рівня забезпеченості освітньою інфраструктурою та її оновлення відповідно до вимог часу. 
Завдання 1.1: розвиток мережі закладів освіти</t>
  </si>
  <si>
    <t>Всеукраїнський громадський бюджет</t>
  </si>
  <si>
    <t>місто Київ</t>
  </si>
  <si>
    <r>
      <t xml:space="preserve">без зауважень;
новий проект;
 співфінансування - РІШЕННЯ СЕСІЇ;
</t>
    </r>
    <r>
      <rPr>
        <u/>
        <sz val="12"/>
        <rFont val="Times New Roman"/>
        <family val="1"/>
        <charset val="204"/>
      </rPr>
      <t xml:space="preserve">
</t>
    </r>
    <r>
      <rPr>
        <sz val="12"/>
        <rFont val="Times New Roman"/>
        <family val="1"/>
        <charset val="204"/>
      </rPr>
      <t>Програма Президента</t>
    </r>
  </si>
  <si>
    <r>
      <rPr>
        <sz val="12"/>
        <rFont val="Times New Roman"/>
        <family val="1"/>
        <charset val="204"/>
      </rPr>
      <t>СХВАЛЕНО КОМІСІЄЮ                   з-за умови доопрацювання  ПРОГРАМА ПРЕЗИДЕНТА
Не повний пакет документів, оформлено не у відповідності до порядку.  На платформі: інформація не співпадає з Переліком та поданими документами, немає ТЗ, не завантажені необхідні документи.</t>
    </r>
  </si>
  <si>
    <r>
      <rPr>
        <sz val="12"/>
        <rFont val="Times New Roman"/>
        <family val="1"/>
        <charset val="204"/>
      </rPr>
      <t xml:space="preserve"> ПОГОДЖЕНО                       з-за умови доопрацювання  ПРОГРАМА ПРЕЗИДЕНТА
Не повний пакет документів, оформлено не у відповідності до порядку.  На платформі: інформація не співпадає з Переліком та поданими документами, немає ТЗ, не завантажені необхідні документи.</t>
    </r>
  </si>
  <si>
    <r>
      <rPr>
        <sz val="12"/>
        <rFont val="Times New Roman"/>
        <family val="1"/>
        <charset val="204"/>
      </rPr>
      <t xml:space="preserve"> ПОГОДЖЕНО                       з-за умови доопрацювання  
Не повний пакет документів, оформлено не у відповідності до порядку.  На платформі: інформація не співпадає з Переліком та поданими документами, немає ТЗ, не завантажені необхідні документи.</t>
    </r>
  </si>
  <si>
    <r>
      <rPr>
        <sz val="12"/>
        <rFont val="Times New Roman"/>
        <family val="1"/>
        <charset val="204"/>
      </rPr>
      <t xml:space="preserve"> ПОГОДЖЕНО                       з-за умови доопрацювання  ПРОГРАМА ПРЕЗИДЕНТА
Не повний пакет документів, оформлено не у відповідності до порядку.  На платформі: інформація не співпадає з Переліком та поданими документами, </t>
    </r>
  </si>
  <si>
    <r>
      <rPr>
        <u/>
        <sz val="12"/>
        <rFont val="Times New Roman"/>
        <family val="1"/>
        <charset val="204"/>
      </rPr>
      <t xml:space="preserve">ПОВТОРНИЙ РОЗГЛЯД </t>
    </r>
    <r>
      <rPr>
        <sz val="12"/>
        <rFont val="Times New Roman"/>
        <family val="1"/>
        <charset val="204"/>
      </rPr>
      <t xml:space="preserve">ПРОГРАМА ПРЕЗИДЕНТА
Не співпадають суми у Переліку з ФормоюІП, та Реєстр.Карткою на платформі, немає ТЗ, не надано повний пакет документів, не оформлено у встановленому поряду. На платформі: не відповідність Реєстрац.Картки, відсутні ТЗ та необхідні документи. Відсутнє погодження </t>
    </r>
    <r>
      <rPr>
        <u/>
        <sz val="12"/>
        <rFont val="Times New Roman"/>
        <family val="1"/>
        <charset val="204"/>
      </rPr>
      <t>Мінкультмолодьспорту</t>
    </r>
  </si>
  <si>
    <r>
      <rPr>
        <u/>
        <sz val="12"/>
        <rFont val="Times New Roman"/>
        <family val="1"/>
        <charset val="204"/>
      </rPr>
      <t xml:space="preserve">ПОВТОРНИЙ РОЗГЛЯД </t>
    </r>
    <r>
      <rPr>
        <sz val="12"/>
        <rFont val="Times New Roman"/>
        <family val="1"/>
        <charset val="204"/>
      </rPr>
      <t xml:space="preserve">ПРОГРАМА ПРЕЗИДЕНТА
Не співпадають суми у Переліку з ФормоюІП, та Реєстр.Карткою на платформі, немає ТЗ, не не надано повний пакет документів, не оформлено у встановленому поряду. На платвофрмі: не відповідність Реєстрац.Картки, відсутні ТЗ та необхідні документи. Відсутнє погодження </t>
    </r>
    <r>
      <rPr>
        <u/>
        <sz val="12"/>
        <rFont val="Times New Roman"/>
        <family val="1"/>
        <charset val="204"/>
      </rPr>
      <t>Мінкультмолодьспорту</t>
    </r>
  </si>
  <si>
    <r>
      <rPr>
        <sz val="12"/>
        <rFont val="Times New Roman"/>
        <family val="1"/>
        <charset val="204"/>
      </rPr>
      <t xml:space="preserve"> ПОГОДЖЕНО                       з-за умови доопрацювання  ПРОГРАМА ПРЕЗИДЕНТА
Не повний пакет документів, оформлено не у відповідності до порядку.  На платформі: інформація не співпадає з Переліком та поданими документами </t>
    </r>
  </si>
  <si>
    <r>
      <t xml:space="preserve">ПРОГРАМА ПРЕЗИДЕНТА (спорт),                  </t>
    </r>
    <r>
      <rPr>
        <sz val="12"/>
        <color rgb="FF7030A0"/>
        <rFont val="Times New Roman"/>
        <family val="1"/>
        <charset val="204"/>
      </rPr>
      <t xml:space="preserve">перехідний </t>
    </r>
    <r>
      <rPr>
        <sz val="12"/>
        <rFont val="Times New Roman"/>
        <family val="1"/>
        <charset val="204"/>
      </rPr>
      <t xml:space="preserve">,    </t>
    </r>
    <r>
      <rPr>
        <i/>
        <sz val="12"/>
        <rFont val="Times New Roman"/>
        <family val="1"/>
        <charset val="204"/>
      </rPr>
      <t>гарантійний лист  3521,0 (500 - програма освіти Ів-Франківщини, решта кошти університету)</t>
    </r>
  </si>
  <si>
    <r>
      <t xml:space="preserve">ПРОГРАМА ПРЕЗИДЕНТА (спорт),                  </t>
    </r>
    <r>
      <rPr>
        <i/>
        <sz val="12"/>
        <rFont val="Times New Roman"/>
        <family val="1"/>
        <charset val="204"/>
      </rPr>
      <t>перехідний</t>
    </r>
    <r>
      <rPr>
        <sz val="12"/>
        <rFont val="Times New Roman"/>
        <family val="1"/>
        <charset val="204"/>
      </rPr>
      <t xml:space="preserve">,   </t>
    </r>
    <r>
      <rPr>
        <i/>
        <sz val="12"/>
        <rFont val="Times New Roman"/>
        <family val="1"/>
        <charset val="204"/>
      </rPr>
      <t>без зауважень</t>
    </r>
    <r>
      <rPr>
        <sz val="12"/>
        <rFont val="Times New Roman"/>
        <family val="1"/>
        <charset val="204"/>
      </rPr>
      <t xml:space="preserve"> </t>
    </r>
    <r>
      <rPr>
        <i/>
        <sz val="12"/>
        <rFont val="Times New Roman"/>
        <family val="1"/>
        <charset val="204"/>
      </rPr>
      <t>сесія 1220, гарантійний 5082,904</t>
    </r>
  </si>
  <si>
    <r>
      <t xml:space="preserve">ПРОГРАМА ПРЕЗИДЕНТА (школи),              </t>
    </r>
    <r>
      <rPr>
        <sz val="12"/>
        <color rgb="FF7030A0"/>
        <rFont val="Times New Roman"/>
        <family val="1"/>
        <charset val="204"/>
      </rPr>
      <t xml:space="preserve">перехідний </t>
    </r>
    <r>
      <rPr>
        <sz val="12"/>
        <rFont val="Times New Roman"/>
        <family val="1"/>
        <charset val="204"/>
      </rPr>
      <t xml:space="preserve">,  </t>
    </r>
    <r>
      <rPr>
        <i/>
        <sz val="12"/>
        <rFont val="Times New Roman"/>
        <family val="1"/>
        <charset val="204"/>
      </rPr>
      <t xml:space="preserve"> гарантійний лист 1384,226(сесія - лютий)</t>
    </r>
  </si>
  <si>
    <r>
      <t xml:space="preserve">ПРОГРАМА ПРЕЗИДЕНТА (школи),              </t>
    </r>
    <r>
      <rPr>
        <i/>
        <sz val="12"/>
        <rFont val="Times New Roman"/>
        <family val="1"/>
        <charset val="204"/>
      </rPr>
      <t>перехідний</t>
    </r>
    <r>
      <rPr>
        <sz val="12"/>
        <rFont val="Times New Roman"/>
        <family val="1"/>
        <charset val="204"/>
      </rPr>
      <t xml:space="preserve">,  без зауважень,     </t>
    </r>
    <r>
      <rPr>
        <i/>
        <sz val="12"/>
        <rFont val="Times New Roman"/>
        <family val="1"/>
        <charset val="204"/>
      </rPr>
      <t>сесія 571,262</t>
    </r>
  </si>
  <si>
    <r>
      <t xml:space="preserve">Програма Президента (ДНЗ),                               </t>
    </r>
    <r>
      <rPr>
        <i/>
        <sz val="12"/>
        <rFont val="Times New Roman"/>
        <family val="1"/>
        <charset val="204"/>
      </rPr>
      <t xml:space="preserve">перехідний, </t>
    </r>
    <r>
      <rPr>
        <sz val="12"/>
        <rFont val="Times New Roman"/>
        <family val="1"/>
        <charset val="204"/>
      </rPr>
      <t xml:space="preserve">   без зауважень  </t>
    </r>
    <r>
      <rPr>
        <i/>
        <sz val="12"/>
        <rFont val="Times New Roman"/>
        <family val="1"/>
        <charset val="204"/>
      </rPr>
      <t>сесія 772, сесія 818</t>
    </r>
  </si>
  <si>
    <r>
      <t xml:space="preserve">ПРОГРАМА ПРЕЗИДЕНТА (ДНЗ),   </t>
    </r>
    <r>
      <rPr>
        <sz val="12"/>
        <color rgb="FF7030A0"/>
        <rFont val="Times New Roman"/>
        <family val="1"/>
        <charset val="204"/>
      </rPr>
      <t xml:space="preserve">перехідний </t>
    </r>
    <r>
      <rPr>
        <sz val="12"/>
        <rFont val="Times New Roman"/>
        <family val="1"/>
        <charset val="204"/>
      </rPr>
      <t xml:space="preserve">       часткове забезпечення співфінансування</t>
    </r>
    <r>
      <rPr>
        <i/>
        <sz val="12"/>
        <rFont val="Times New Roman"/>
        <family val="1"/>
        <charset val="204"/>
      </rPr>
      <t>сесія 325 (меньше 10%) , гарантійний 55,993</t>
    </r>
  </si>
  <si>
    <r>
      <t xml:space="preserve">ПРОГРАМА ПРЕЗИДЕНТА (ДНЗ),     </t>
    </r>
    <r>
      <rPr>
        <i/>
        <sz val="12"/>
        <rFont val="Times New Roman"/>
        <family val="1"/>
        <charset val="204"/>
      </rPr>
      <t>перехідний,</t>
    </r>
    <r>
      <rPr>
        <sz val="12"/>
        <rFont val="Times New Roman"/>
        <family val="1"/>
        <charset val="204"/>
      </rPr>
      <t xml:space="preserve"> </t>
    </r>
    <r>
      <rPr>
        <i/>
        <sz val="12"/>
        <rFont val="Times New Roman"/>
        <family val="1"/>
        <charset val="204"/>
      </rPr>
      <t>гарантійний лист 968,0 (сесія - березень)</t>
    </r>
  </si>
  <si>
    <r>
      <rPr>
        <i/>
        <sz val="12"/>
        <rFont val="Times New Roman"/>
        <family val="1"/>
        <charset val="204"/>
      </rPr>
      <t>перехідний,</t>
    </r>
    <r>
      <rPr>
        <sz val="12"/>
        <rFont val="Times New Roman"/>
        <family val="1"/>
        <charset val="204"/>
      </rPr>
      <t xml:space="preserve">      без зауважень  </t>
    </r>
    <r>
      <rPr>
        <i/>
        <sz val="12"/>
        <rFont val="Times New Roman"/>
        <family val="1"/>
        <charset val="204"/>
      </rPr>
      <t>сесія 324 тис, гарантійний 1,904 тис.грн(сесія - 1 квартал)</t>
    </r>
  </si>
  <si>
    <r>
      <t xml:space="preserve">ПРОГРАМА ПРЕЗИДЕНТА (школи),                  </t>
    </r>
    <r>
      <rPr>
        <i/>
        <sz val="12"/>
        <rFont val="Times New Roman"/>
        <family val="1"/>
        <charset val="204"/>
      </rPr>
      <t>перехідний,</t>
    </r>
    <r>
      <rPr>
        <sz val="12"/>
        <rFont val="Times New Roman"/>
        <family val="1"/>
        <charset val="204"/>
      </rPr>
      <t xml:space="preserve"> </t>
    </r>
    <r>
      <rPr>
        <i/>
        <sz val="12"/>
        <rFont val="Times New Roman"/>
        <family val="1"/>
        <charset val="204"/>
      </rPr>
      <t xml:space="preserve"> без зауважень</t>
    </r>
    <r>
      <rPr>
        <sz val="12"/>
        <rFont val="Times New Roman"/>
        <family val="1"/>
        <charset val="204"/>
      </rPr>
      <t xml:space="preserve">,  </t>
    </r>
    <r>
      <rPr>
        <i/>
        <sz val="12"/>
        <rFont val="Times New Roman"/>
        <family val="1"/>
        <charset val="204"/>
      </rPr>
      <t>сесія 954, гарантійний 1000,76</t>
    </r>
  </si>
  <si>
    <r>
      <rPr>
        <i/>
        <sz val="12"/>
        <rFont val="Times New Roman"/>
        <family val="1"/>
        <charset val="204"/>
      </rPr>
      <t>перехідний,</t>
    </r>
    <r>
      <rPr>
        <sz val="12"/>
        <rFont val="Times New Roman"/>
        <family val="1"/>
        <charset val="204"/>
      </rPr>
      <t xml:space="preserve">    </t>
    </r>
    <r>
      <rPr>
        <i/>
        <sz val="12"/>
        <rFont val="Times New Roman"/>
        <family val="1"/>
        <charset val="204"/>
      </rPr>
      <t>гарантійний лист</t>
    </r>
    <r>
      <rPr>
        <sz val="12"/>
        <rFont val="Times New Roman"/>
        <family val="1"/>
        <charset val="204"/>
      </rPr>
      <t xml:space="preserve"> 500,0 (сесія - лютий)</t>
    </r>
  </si>
  <si>
    <r>
      <rPr>
        <i/>
        <sz val="12"/>
        <rFont val="Times New Roman"/>
        <family val="1"/>
        <charset val="204"/>
      </rPr>
      <t xml:space="preserve">перехідний, </t>
    </r>
    <r>
      <rPr>
        <sz val="12"/>
        <rFont val="Times New Roman"/>
        <family val="1"/>
        <charset val="204"/>
      </rPr>
      <t xml:space="preserve">     </t>
    </r>
    <r>
      <rPr>
        <i/>
        <sz val="12"/>
        <rFont val="Times New Roman"/>
        <family val="1"/>
        <charset val="204"/>
      </rPr>
      <t>гарантійний лист 600,0</t>
    </r>
    <r>
      <rPr>
        <sz val="12"/>
        <rFont val="Times New Roman"/>
        <family val="1"/>
        <charset val="204"/>
      </rPr>
      <t xml:space="preserve"> (сесія - березень)</t>
    </r>
  </si>
  <si>
    <r>
      <rPr>
        <i/>
        <sz val="12"/>
        <rFont val="Times New Roman"/>
        <family val="1"/>
        <charset val="204"/>
      </rPr>
      <t>перехідний,</t>
    </r>
    <r>
      <rPr>
        <sz val="12"/>
        <rFont val="Times New Roman"/>
        <family val="1"/>
        <charset val="204"/>
      </rPr>
      <t xml:space="preserve">  </t>
    </r>
    <r>
      <rPr>
        <i/>
        <sz val="12"/>
        <rFont val="Times New Roman"/>
        <family val="1"/>
        <charset val="204"/>
      </rPr>
      <t>гарантійний лист 649,0 (сесія - лютий)</t>
    </r>
  </si>
  <si>
    <r>
      <rPr>
        <i/>
        <sz val="12"/>
        <rFont val="Times New Roman"/>
        <family val="1"/>
        <charset val="204"/>
      </rPr>
      <t>перехідний, без зауважень</t>
    </r>
    <r>
      <rPr>
        <sz val="12"/>
        <rFont val="Times New Roman"/>
        <family val="1"/>
        <charset val="204"/>
      </rPr>
      <t xml:space="preserve">  </t>
    </r>
    <r>
      <rPr>
        <i/>
        <sz val="12"/>
        <rFont val="Times New Roman"/>
        <family val="1"/>
        <charset val="204"/>
      </rPr>
      <t>сесія 907,684, гарантійний 370 (сесія - квітень)</t>
    </r>
  </si>
  <si>
    <r>
      <rPr>
        <i/>
        <sz val="12"/>
        <rFont val="Times New Roman"/>
        <family val="1"/>
        <charset val="204"/>
      </rPr>
      <t>перехідний,</t>
    </r>
    <r>
      <rPr>
        <sz val="12"/>
        <rFont val="Times New Roman"/>
        <family val="1"/>
        <charset val="204"/>
      </rPr>
      <t xml:space="preserve">  </t>
    </r>
    <r>
      <rPr>
        <i/>
        <sz val="12"/>
        <rFont val="Times New Roman"/>
        <family val="1"/>
        <charset val="204"/>
      </rPr>
      <t>без зауважень</t>
    </r>
    <r>
      <rPr>
        <sz val="12"/>
        <rFont val="Times New Roman"/>
        <family val="1"/>
        <charset val="204"/>
      </rPr>
      <t xml:space="preserve">  </t>
    </r>
    <r>
      <rPr>
        <i/>
        <sz val="12"/>
        <rFont val="Times New Roman"/>
        <family val="1"/>
        <charset val="204"/>
      </rPr>
      <t>сесія 445,219</t>
    </r>
  </si>
  <si>
    <r>
      <rPr>
        <i/>
        <sz val="12"/>
        <rFont val="Times New Roman"/>
        <family val="1"/>
        <charset val="204"/>
      </rPr>
      <t>перехідний</t>
    </r>
    <r>
      <rPr>
        <sz val="12"/>
        <rFont val="Times New Roman"/>
        <family val="1"/>
        <charset val="204"/>
      </rPr>
      <t xml:space="preserve">, </t>
    </r>
    <r>
      <rPr>
        <i/>
        <sz val="12"/>
        <rFont val="Times New Roman"/>
        <family val="1"/>
        <charset val="204"/>
      </rPr>
      <t>гарантійний лист 650,003 (сесія - березень)</t>
    </r>
  </si>
  <si>
    <r>
      <rPr>
        <sz val="12"/>
        <color rgb="FF7030A0"/>
        <rFont val="Times New Roman"/>
        <family val="1"/>
        <charset val="204"/>
      </rPr>
      <t xml:space="preserve">перехідний </t>
    </r>
    <r>
      <rPr>
        <sz val="12"/>
        <rFont val="Times New Roman"/>
        <family val="1"/>
        <charset val="204"/>
      </rPr>
      <t xml:space="preserve">,      </t>
    </r>
    <r>
      <rPr>
        <i/>
        <sz val="12"/>
        <rFont val="Times New Roman"/>
        <family val="1"/>
        <charset val="204"/>
      </rPr>
      <t>гарантійний лист 372,84864 (сесія - 1 квартал)</t>
    </r>
  </si>
  <si>
    <r>
      <rPr>
        <i/>
        <sz val="12"/>
        <rFont val="Times New Roman"/>
        <family val="1"/>
        <charset val="204"/>
      </rPr>
      <t>перехідний</t>
    </r>
    <r>
      <rPr>
        <sz val="12"/>
        <rFont val="Times New Roman"/>
        <family val="1"/>
        <charset val="204"/>
      </rPr>
      <t xml:space="preserve">, </t>
    </r>
    <r>
      <rPr>
        <i/>
        <sz val="12"/>
        <rFont val="Times New Roman"/>
        <family val="1"/>
        <charset val="204"/>
      </rPr>
      <t>гарантійний лист 7000,0</t>
    </r>
  </si>
  <si>
    <r>
      <t xml:space="preserve">Перехідний проект, </t>
    </r>
    <r>
      <rPr>
        <u/>
        <sz val="12"/>
        <rFont val="Times New Roman"/>
        <family val="1"/>
        <charset val="204"/>
      </rPr>
      <t>співфінансування не  підтверджено</t>
    </r>
    <r>
      <rPr>
        <sz val="12"/>
        <rFont val="Times New Roman"/>
        <family val="1"/>
        <charset val="204"/>
      </rPr>
      <t>.             Програма Президента.</t>
    </r>
  </si>
  <si>
    <r>
      <t xml:space="preserve">Перехідний проект, </t>
    </r>
    <r>
      <rPr>
        <u/>
        <sz val="12"/>
        <rFont val="Times New Roman"/>
        <family val="1"/>
        <charset val="204"/>
      </rPr>
      <t>співфінансування не  підтверджено</t>
    </r>
    <r>
      <rPr>
        <sz val="12"/>
        <rFont val="Times New Roman"/>
        <family val="1"/>
        <charset val="204"/>
      </rPr>
      <t xml:space="preserve">.                   Не забезпечено відбір по квоті спортивної інфраструктури.                        Не підтверджено джерела фінансування для завершення проекту у поточному році - 25 000,0 тис. грн..                    </t>
    </r>
  </si>
  <si>
    <t>ПРОГРАМА ПРЕЗИДЕНТА
Потребує коригування картки проекту</t>
  </si>
  <si>
    <t>ПРОГРАМА ПРЕЗИДЕНТА
 Підтвердження обгрунтування збільшення вартості</t>
  </si>
  <si>
    <t xml:space="preserve">ПРОГРАМА ПРЕЗИДЕНТА
Співфінансування часткового підтверджено  гарантійним листом </t>
  </si>
  <si>
    <t>ПРОГРАМА ПРЕЗИДЕНТА
1. Співфінансування  підтверджено  гарантійним листом 
2. Потребує коригування картки проекту</t>
  </si>
  <si>
    <t xml:space="preserve"> ПРОГРАМА ПРЕЗИДЕНТА
(рік завершення 2021)
Потребує коригування картки проекту</t>
  </si>
  <si>
    <t>ПРОГРАМА ПРЕЗИДЕНТА
1. Співфінансування часткового підтверджено  гарантійним листом
2.  Потребує коригування картки проекту</t>
  </si>
  <si>
    <t xml:space="preserve">ПРОГРАМА ПРЕЗИДЕНТА
Співфінансування  підтверджено  гарантійним листом
</t>
  </si>
  <si>
    <t>ПРОГРАМА ПРЕЗИДЕНТА
1. Співфінансування  підтверджено  гарантійним листом
2.  Потребує коригування картки проекту
3. Відсутній лист погодження МКМС</t>
  </si>
  <si>
    <t>ПРОГРАМА ПРЕЗИДЕНТА.
Перехідний.
Корегований.</t>
  </si>
  <si>
    <t>ПРОГРАМА ПРЕЗИДЕНТА.
Перехідний.
Корегований
(обґрунтування надані 
не в повному обсязі, 
що потребує доопрацювання, відсутнє рішення щодо співфінансування з місцевого бюджету)</t>
  </si>
  <si>
    <t>ПРОГРАМА ПРЕЗИДЕНТА.
Перехідний
(відсутнє рішення щодо співфінансування 
з місцевого бюджету в повному обсязі)</t>
  </si>
  <si>
    <t>ПРОГРАМА ПРЕЗИДЕНТА.
Перехідний.
Корегований
(обґрунтування надані 
не в повному обсязі, 
що потребує доопрацювання , відсутнє рішення щодо співфінансування з місцевого бюджету в повному обсязі)</t>
  </si>
  <si>
    <t>Перехідний
(відсутнє рішення щодо співфінансування 
з місцевого бюджету)</t>
  </si>
  <si>
    <t>ПРОГРАМА ПРЕЗИДЕНТА.
Перехідний.
Корегований
(обґрунтування надані 
не в повному обсязі, 
що потребує доопрацювання, відсутнє рішення щодо співфінансування з місцевого бюджету 
в повному обсязі)</t>
  </si>
  <si>
    <t>Перехідний.
Корегований
(обґрунтування надані 
не в повному обсязі, 
що потребує доопрацювання, відсутнє рішення щодо співфінансування з місцевого бюджету)</t>
  </si>
  <si>
    <t xml:space="preserve">ПРОГРАМА ПРЕЗИДЕНТА.
Перехідний.
Корегований.
</t>
  </si>
  <si>
    <t>перехідний                                                  (гарантійний лист, сесія орієнтовно 3-4 березня 2020) співфінансування забезпечено на рівні 1,1%.  Потрібно співфінансування на рівні 10% відповідно до рівня співфінансування за результатами оцінки проектів (369,3 тис.грн.)</t>
  </si>
  <si>
    <t>перехідний за рішенням регіональної комісії продовжено термін реалізації до 2020 р. (гарантійний лист, сесія орієнтовно 3-4 березня 2020 ) співфінансування забезпечено на рівні 6,7%. Потрібно співфінансування на рівні 20% відповідно до рівня співфінансування за результатами оцінки проекту (1556,107 тис.грн.)</t>
  </si>
  <si>
    <t>ПРОГРАМА ПРЕЗИДЕНТА (гарантійний лист, сесія орієнтовно 3-4 березня 2020) співфінансування забезпечено на рівні 8,6%. Потрібно співфінансування на рівні 10% відповідно до рівня співфінансування за результатами оцінки проекту  (2875,755 тис. грн.)</t>
  </si>
  <si>
    <t>ПРОГРАМА ПРЕЗИДЕНТА (гарантійний лист, сесія орієнтовно 3-4 березня 2020) співфінансування забезпечено на рівні 8,9% . Потрібно співфінансування на рівні 10% відповідно до рівня співфінансування за результатами оцінки проекту  (2160,3 тис. грн.)</t>
  </si>
  <si>
    <t>ПРОГРАМА ПРЕЗИДЕНТА (гарантійний лист, сесія орієнтовно 3-4 березня 2020) співфінансування забезпечено на рівні 4,2%.  Потрібно співфінансування на рівні 40% відповідно до рівня співфінансування за результатами оцінки проекту  (2190,9 тис. грн.)</t>
  </si>
  <si>
    <t>ПРОГРАМА ПРЕЗИДЕНТА (гарантійний лист, сесія орієнтовно 3-4 березня 2020) фінансується за кошти ДФРР п’ятий рік, що не відповідає Порядку</t>
  </si>
  <si>
    <t xml:space="preserve">
Можливе завищення кошторисної вартості
Відсутнє рішення про співфінансування.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</si>
</sst>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_-;_-* &quot;-&quot;??_₴_-;_-@_-"/>
    <numFmt numFmtId="165" formatCode="0.0"/>
    <numFmt numFmtId="166" formatCode="#,##0.0"/>
    <numFmt numFmtId="167" formatCode="0.000"/>
    <numFmt numFmtId="168" formatCode="_-* #,##0.00\ _₽_-;\-* #,##0.00\ _₽_-;_-* &quot;-&quot;??\ _₽_-;_-@_-"/>
    <numFmt numFmtId="169" formatCode="[$-422]General"/>
    <numFmt numFmtId="170" formatCode="#,##0.000"/>
    <numFmt numFmtId="171" formatCode="0.0000"/>
    <numFmt numFmtId="172" formatCode="#,##0.0000"/>
    <numFmt numFmtId="173" formatCode="#,##0.000\ &quot;₽&quot;"/>
    <numFmt numFmtId="174" formatCode="_-* #,##0.000_₴_-;\-* #,##0.000_₴_-;_-* &quot;-&quot;??_₴_-;_-@_-"/>
    <numFmt numFmtId="175" formatCode="0.00000"/>
    <numFmt numFmtId="176" formatCode="_-* #,##0.000\ _₽_-;\-* #,##0.000\ _₽_-;_-* &quot;-&quot;??\ _₽_-;_-@_-"/>
    <numFmt numFmtId="177" formatCode="_-* #,##0.0\ _₽_-;\-* #,##0.0\ _₽_-;_-* &quot;-&quot;??\ _₽_-;_-@_-"/>
  </numFmts>
  <fonts count="9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charset val="204"/>
    </font>
    <font>
      <sz val="11"/>
      <color indexed="20"/>
      <name val="Calibri"/>
      <family val="2"/>
      <charset val="204"/>
    </font>
    <font>
      <sz val="11"/>
      <color rgb="FF9C0006"/>
      <name val="Calibri"/>
      <family val="2"/>
      <charset val="204"/>
    </font>
    <font>
      <sz val="10"/>
      <name val="Arial Cyr"/>
      <charset val="204"/>
    </font>
    <font>
      <sz val="12"/>
      <name val="Times New Roman"/>
      <family val="1"/>
      <charset val="204"/>
    </font>
    <font>
      <sz val="10"/>
      <name val="Times New Roman"/>
      <family val="1"/>
      <charset val="204"/>
    </font>
    <font>
      <b/>
      <sz val="12"/>
      <name val="Times New Roman"/>
      <family val="1"/>
      <charset val="204"/>
    </font>
    <font>
      <b/>
      <sz val="13"/>
      <name val="Times New Roman"/>
      <family val="1"/>
      <charset val="204"/>
    </font>
    <font>
      <b/>
      <sz val="11"/>
      <name val="Times New Roman"/>
      <family val="1"/>
      <charset val="204"/>
    </font>
    <font>
      <sz val="11"/>
      <name val="Times New Roman"/>
      <family val="1"/>
      <charset val="204"/>
    </font>
    <font>
      <sz val="11"/>
      <color rgb="FF000000"/>
      <name val="Calibri"/>
      <family val="2"/>
      <charset val="204"/>
    </font>
    <font>
      <b/>
      <sz val="10"/>
      <name val="Times New Roman"/>
      <family val="1"/>
      <charset val="204"/>
    </font>
    <font>
      <sz val="10"/>
      <color rgb="FF000000"/>
      <name val="Arial Cyr"/>
      <charset val="204"/>
    </font>
    <font>
      <u/>
      <sz val="10"/>
      <color theme="10"/>
      <name val="Arial Cyr"/>
      <charset val="204"/>
    </font>
    <font>
      <sz val="13"/>
      <name val="Times New Roman"/>
      <family val="1"/>
      <charset val="204"/>
    </font>
    <font>
      <b/>
      <i/>
      <sz val="13"/>
      <name val="Times New Roman"/>
      <family val="1"/>
      <charset val="204"/>
    </font>
    <font>
      <b/>
      <i/>
      <sz val="12"/>
      <name val="Times New Roman"/>
      <family val="1"/>
      <charset val="204"/>
    </font>
    <font>
      <sz val="12"/>
      <color rgb="FF000000"/>
      <name val="Times New Roman"/>
      <family val="1"/>
      <charset val="204"/>
    </font>
    <font>
      <sz val="12"/>
      <color theme="1"/>
      <name val="Times New Roman"/>
      <family val="1"/>
      <charset val="204"/>
    </font>
    <font>
      <sz val="12"/>
      <color indexed="8"/>
      <name val="Times New Roman"/>
      <family val="1"/>
      <charset val="204"/>
    </font>
    <font>
      <b/>
      <sz val="12"/>
      <color theme="1"/>
      <name val="Times New Roman"/>
      <family val="1"/>
      <charset val="204"/>
    </font>
    <font>
      <sz val="12"/>
      <color indexed="8"/>
      <name val="Calibri"/>
      <family val="2"/>
      <charset val="204"/>
    </font>
    <font>
      <sz val="12"/>
      <color theme="1"/>
      <name val="Calibri"/>
      <family val="2"/>
      <scheme val="minor"/>
    </font>
    <font>
      <b/>
      <sz val="12"/>
      <color rgb="FF000000"/>
      <name val="Times New Roman"/>
      <family val="1"/>
      <charset val="204"/>
    </font>
    <font>
      <b/>
      <sz val="12"/>
      <color indexed="8"/>
      <name val="Times New Roman"/>
      <family val="1"/>
      <charset val="204"/>
    </font>
    <font>
      <b/>
      <i/>
      <sz val="12"/>
      <color indexed="8"/>
      <name val="Times New Roman"/>
      <family val="1"/>
      <charset val="204"/>
    </font>
    <font>
      <sz val="12"/>
      <name val="Calibri"/>
      <family val="2"/>
      <charset val="204"/>
      <scheme val="minor"/>
    </font>
    <font>
      <sz val="12"/>
      <color theme="1"/>
      <name val="Calibri"/>
      <family val="2"/>
      <charset val="204"/>
      <scheme val="minor"/>
    </font>
    <font>
      <sz val="12"/>
      <name val="Arial Cyr"/>
      <charset val="204"/>
    </font>
    <font>
      <sz val="12"/>
      <color rgb="FF7030A0"/>
      <name val="Times New Roman"/>
      <family val="1"/>
      <charset val="204"/>
    </font>
    <font>
      <sz val="12"/>
      <color rgb="FF000000"/>
      <name val="Calibri"/>
      <family val="2"/>
      <charset val="204"/>
    </font>
    <font>
      <sz val="13"/>
      <color theme="1"/>
      <name val="Times New Roman"/>
      <family val="1"/>
      <charset val="204"/>
    </font>
    <font>
      <b/>
      <sz val="14"/>
      <name val="Times New Roman"/>
      <family val="1"/>
      <charset val="204"/>
    </font>
    <font>
      <sz val="14"/>
      <name val="Times New Roman"/>
      <family val="1"/>
      <charset val="204"/>
    </font>
    <font>
      <i/>
      <sz val="12"/>
      <name val="Times New Roman"/>
      <family val="1"/>
      <charset val="204"/>
    </font>
    <font>
      <vertAlign val="superscript"/>
      <sz val="12"/>
      <name val="Times New Roman"/>
      <family val="1"/>
      <charset val="204"/>
    </font>
    <font>
      <b/>
      <sz val="12"/>
      <name val="Times New Roman"/>
      <family val="1"/>
    </font>
    <font>
      <sz val="14"/>
      <color indexed="8"/>
      <name val="Times New Roman"/>
      <family val="1"/>
      <charset val="204"/>
    </font>
    <font>
      <b/>
      <sz val="14"/>
      <name val="Arial Cyr"/>
      <charset val="204"/>
    </font>
    <font>
      <b/>
      <i/>
      <sz val="14"/>
      <name val="Times New Roman"/>
      <family val="1"/>
      <charset val="204"/>
    </font>
    <font>
      <i/>
      <sz val="14"/>
      <name val="Arial Cyr"/>
      <charset val="204"/>
    </font>
    <font>
      <i/>
      <sz val="14"/>
      <name val="Times New Roman"/>
      <family val="1"/>
      <charset val="204"/>
    </font>
    <font>
      <sz val="14"/>
      <color theme="1"/>
      <name val="Times New Roman"/>
      <family val="1"/>
      <charset val="204"/>
    </font>
    <font>
      <sz val="14"/>
      <color rgb="FF000000"/>
      <name val="Times New Roman"/>
      <family val="1"/>
      <charset val="204"/>
    </font>
    <font>
      <b/>
      <sz val="12"/>
      <name val="Arial Cyr"/>
      <charset val="204"/>
    </font>
    <font>
      <i/>
      <sz val="12"/>
      <name val="Arial Cyr"/>
      <charset val="204"/>
    </font>
    <font>
      <b/>
      <sz val="12"/>
      <color rgb="FFFF0000"/>
      <name val="Times New Roman"/>
      <family val="1"/>
      <charset val="204"/>
    </font>
    <font>
      <sz val="12"/>
      <name val="Calibri"/>
      <family val="2"/>
      <charset val="204"/>
    </font>
    <font>
      <b/>
      <sz val="16"/>
      <name val="Times New Roman"/>
      <family val="1"/>
      <charset val="204"/>
    </font>
    <font>
      <b/>
      <sz val="12"/>
      <color theme="1"/>
      <name val="Calibri"/>
      <family val="2"/>
      <charset val="204"/>
      <scheme val="minor"/>
    </font>
    <font>
      <b/>
      <i/>
      <sz val="12"/>
      <name val="Arial Cyr"/>
      <charset val="204"/>
    </font>
    <font>
      <sz val="12"/>
      <color rgb="FFFF0000"/>
      <name val="Times New Roman"/>
      <family val="1"/>
      <charset val="204"/>
    </font>
    <font>
      <sz val="16"/>
      <name val="Times New Roman"/>
      <family val="1"/>
      <charset val="204"/>
    </font>
    <font>
      <sz val="11"/>
      <color indexed="8"/>
      <name val="Times New Roman"/>
      <family val="1"/>
      <charset val="204"/>
    </font>
    <font>
      <sz val="13"/>
      <name val="Arial Cyr"/>
      <charset val="204"/>
    </font>
    <font>
      <b/>
      <sz val="11"/>
      <color indexed="8"/>
      <name val="Times New Roman"/>
      <family val="1"/>
      <charset val="204"/>
    </font>
    <font>
      <sz val="11"/>
      <name val="Arial Cyr"/>
      <charset val="204"/>
    </font>
    <font>
      <i/>
      <sz val="10"/>
      <name val="Arial Cyr"/>
      <charset val="204"/>
    </font>
    <font>
      <i/>
      <sz val="14.5"/>
      <name val="Arial Cyr"/>
      <charset val="204"/>
    </font>
    <font>
      <sz val="14.5"/>
      <name val="Times New Roman"/>
      <family val="1"/>
      <charset val="204"/>
    </font>
    <font>
      <vertAlign val="superscript"/>
      <sz val="14"/>
      <color indexed="8"/>
      <name val="Times New Roman"/>
      <family val="1"/>
      <charset val="204"/>
    </font>
    <font>
      <u/>
      <sz val="12"/>
      <name val="Times New Roman"/>
      <family val="1"/>
      <charset val="204"/>
    </font>
    <font>
      <b/>
      <sz val="10"/>
      <color rgb="FF6600CC"/>
      <name val="Times New Roman"/>
      <family val="1"/>
      <charset val="204"/>
    </font>
    <font>
      <b/>
      <sz val="9"/>
      <color rgb="FF6600CC"/>
      <name val="Times New Roman"/>
      <family val="1"/>
      <charset val="204"/>
    </font>
    <font>
      <b/>
      <sz val="16"/>
      <color theme="1"/>
      <name val="Times New Roman"/>
      <family val="1"/>
      <charset val="204"/>
    </font>
    <font>
      <sz val="14"/>
      <color indexed="10"/>
      <name val="Times New Roman"/>
      <family val="1"/>
      <charset val="204"/>
    </font>
    <font>
      <sz val="12"/>
      <name val="Calibri"/>
      <family val="2"/>
      <scheme val="minor"/>
    </font>
    <font>
      <i/>
      <sz val="11"/>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7.5"/>
      <color indexed="12"/>
      <name val="Arial"/>
      <family val="2"/>
      <charset val="204"/>
    </font>
    <font>
      <b/>
      <sz val="12"/>
      <color indexed="10"/>
      <name val="Times New Roman"/>
      <family val="1"/>
      <charset val="1"/>
    </font>
    <font>
      <sz val="12"/>
      <name val="Times New Roman"/>
      <family val="1"/>
      <charset val="1"/>
    </font>
    <font>
      <b/>
      <sz val="12"/>
      <name val="Times New Roman"/>
      <family val="1"/>
      <charset val="1"/>
    </font>
    <font>
      <i/>
      <sz val="12"/>
      <name val="Times New Roman"/>
      <family val="1"/>
      <charset val="1"/>
    </font>
    <font>
      <sz val="12"/>
      <color indexed="8"/>
      <name val="Times New Roman"/>
      <family val="1"/>
      <charset val="1"/>
    </font>
    <font>
      <b/>
      <sz val="12"/>
      <color indexed="8"/>
      <name val="Times New Roman"/>
      <family val="1"/>
      <charset val="1"/>
    </font>
    <font>
      <sz val="12"/>
      <color indexed="10"/>
      <name val="Times New Roman"/>
      <family val="1"/>
      <charset val="204"/>
    </font>
    <font>
      <i/>
      <sz val="16"/>
      <name val="Times New Roman"/>
      <family val="1"/>
      <charset val="204"/>
    </font>
    <font>
      <sz val="12"/>
      <color rgb="FF6600CC"/>
      <name val="Arial Cyr"/>
      <charset val="204"/>
    </font>
  </fonts>
  <fills count="40">
    <fill>
      <patternFill patternType="none"/>
    </fill>
    <fill>
      <patternFill patternType="gray125"/>
    </fill>
    <fill>
      <patternFill patternType="solid">
        <fgColor indexed="45"/>
        <bgColor indexed="29"/>
      </patternFill>
    </fill>
    <fill>
      <patternFill patternType="solid">
        <fgColor rgb="FFFFC7CE"/>
        <bgColor rgb="FFCCCCFF"/>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bgColor rgb="FFFFFFFF"/>
      </patternFill>
    </fill>
    <fill>
      <patternFill patternType="solid">
        <fgColor theme="0"/>
        <bgColor rgb="FFFFFF00"/>
      </patternFill>
    </fill>
    <fill>
      <patternFill patternType="solid">
        <fgColor rgb="FFFFFFFF"/>
        <bgColor rgb="FFFFFFCC"/>
      </patternFill>
    </fill>
    <fill>
      <patternFill patternType="solid">
        <fgColor rgb="FFFFFF00"/>
        <bgColor rgb="FFFFFFFF"/>
      </patternFill>
    </fill>
    <fill>
      <patternFill patternType="solid">
        <fgColor theme="2"/>
        <bgColor indexed="64"/>
      </patternFill>
    </fill>
    <fill>
      <patternFill patternType="solid">
        <fgColor indexed="9"/>
        <bgColor indexed="26"/>
      </patternFill>
    </fill>
    <fill>
      <patternFill patternType="solid">
        <fgColor theme="6" tint="0.79998168889431442"/>
        <bgColor indexed="64"/>
      </patternFill>
    </fill>
    <fill>
      <patternFill patternType="solid">
        <fgColor theme="0" tint="-0.249977111117893"/>
        <bgColor indexed="64"/>
      </patternFill>
    </fill>
    <fill>
      <patternFill patternType="solid">
        <fgColor indexed="31"/>
        <bgColor indexed="22"/>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41"/>
      </patternFill>
    </fill>
    <fill>
      <patternFill patternType="solid">
        <fgColor indexed="9"/>
        <bgColor indexed="41"/>
      </patternFill>
    </fill>
    <fill>
      <patternFill patternType="solid">
        <fgColor theme="0" tint="-4.9989318521683403E-2"/>
        <bgColor indexed="64"/>
      </patternFill>
    </fill>
    <fill>
      <patternFill patternType="solid">
        <fgColor rgb="FFFFFF00"/>
        <bgColor indexed="41"/>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76">
    <xf numFmtId="0" fontId="0" fillId="0" borderId="0"/>
    <xf numFmtId="0" fontId="2" fillId="0" borderId="0"/>
    <xf numFmtId="0" fontId="2" fillId="0" borderId="0"/>
    <xf numFmtId="0" fontId="4" fillId="0" borderId="0"/>
    <xf numFmtId="0" fontId="4" fillId="0" borderId="0"/>
    <xf numFmtId="0" fontId="5" fillId="2" borderId="0" applyNumberFormat="0" applyBorder="0" applyAlignment="0" applyProtection="0"/>
    <xf numFmtId="0" fontId="6" fillId="3" borderId="0" applyBorder="0" applyProtection="0"/>
    <xf numFmtId="0" fontId="7" fillId="0" borderId="0"/>
    <xf numFmtId="168" fontId="7" fillId="0" borderId="0" applyFont="0" applyFill="0" applyBorder="0" applyAlignment="0" applyProtection="0"/>
    <xf numFmtId="0" fontId="14" fillId="0" borderId="0"/>
    <xf numFmtId="0" fontId="14" fillId="0" borderId="0"/>
    <xf numFmtId="0" fontId="7" fillId="0" borderId="0"/>
    <xf numFmtId="0" fontId="4" fillId="0" borderId="0"/>
    <xf numFmtId="0" fontId="4" fillId="0" borderId="0" applyFill="0" applyProtection="0"/>
    <xf numFmtId="0" fontId="4" fillId="0" borderId="0" applyFill="0" applyProtection="0"/>
    <xf numFmtId="0" fontId="7" fillId="0" borderId="0"/>
    <xf numFmtId="164" fontId="2" fillId="0" borderId="0" applyFont="0" applyFill="0" applyBorder="0" applyAlignment="0" applyProtection="0"/>
    <xf numFmtId="0" fontId="4" fillId="0" borderId="0"/>
    <xf numFmtId="0" fontId="16" fillId="0" borderId="0" applyBorder="0" applyProtection="0"/>
    <xf numFmtId="0" fontId="7" fillId="0" borderId="0"/>
    <xf numFmtId="0" fontId="3" fillId="0" borderId="0"/>
    <xf numFmtId="167" fontId="14" fillId="0" borderId="0"/>
    <xf numFmtId="0" fontId="3" fillId="0" borderId="0"/>
    <xf numFmtId="0" fontId="7" fillId="0" borderId="0"/>
    <xf numFmtId="0" fontId="2" fillId="0" borderId="0"/>
    <xf numFmtId="0" fontId="17" fillId="0" borderId="0" applyNumberFormat="0" applyFill="0" applyBorder="0" applyAlignment="0" applyProtection="0"/>
    <xf numFmtId="169" fontId="16" fillId="0" borderId="0" applyBorder="0" applyProtection="0"/>
    <xf numFmtId="0" fontId="7"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4" fillId="0" borderId="0"/>
    <xf numFmtId="0" fontId="4" fillId="16"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72" fillId="25"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3" fillId="20" borderId="10" applyNumberFormat="0" applyAlignment="0" applyProtection="0"/>
    <xf numFmtId="0" fontId="74" fillId="33" borderId="11" applyNumberFormat="0" applyAlignment="0" applyProtection="0"/>
    <xf numFmtId="0" fontId="75" fillId="33" borderId="10" applyNumberFormat="0" applyAlignment="0" applyProtection="0"/>
    <xf numFmtId="0" fontId="87" fillId="0" borderId="0" applyBorder="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80" fillId="34" borderId="17" applyNumberFormat="0" applyAlignment="0" applyProtection="0"/>
    <xf numFmtId="0" fontId="81" fillId="0" borderId="0" applyNumberFormat="0" applyFill="0" applyBorder="0" applyAlignment="0" applyProtection="0"/>
    <xf numFmtId="0" fontId="82" fillId="35" borderId="0" applyNumberFormat="0" applyBorder="0" applyAlignment="0" applyProtection="0"/>
    <xf numFmtId="0" fontId="5" fillId="2" borderId="0" applyNumberFormat="0" applyBorder="0" applyAlignment="0" applyProtection="0"/>
    <xf numFmtId="0" fontId="83" fillId="0" borderId="0" applyNumberFormat="0" applyFill="0" applyBorder="0" applyAlignment="0" applyProtection="0"/>
    <xf numFmtId="0" fontId="4" fillId="36" borderId="18" applyNumberFormat="0" applyAlignment="0" applyProtection="0"/>
    <xf numFmtId="0" fontId="84" fillId="0" borderId="15" applyNumberFormat="0" applyFill="0" applyAlignment="0" applyProtection="0"/>
    <xf numFmtId="0" fontId="85" fillId="0" borderId="0" applyNumberFormat="0" applyFill="0" applyBorder="0" applyAlignment="0" applyProtection="0"/>
    <xf numFmtId="0" fontId="86" fillId="17" borderId="0" applyNumberFormat="0" applyBorder="0" applyAlignment="0" applyProtection="0"/>
  </cellStyleXfs>
  <cellXfs count="777">
    <xf numFmtId="0" fontId="0" fillId="0" borderId="0" xfId="0"/>
    <xf numFmtId="0" fontId="10" fillId="0" borderId="1" xfId="2" applyFont="1" applyFill="1" applyBorder="1" applyAlignment="1">
      <alignment horizontal="center" vertical="center"/>
    </xf>
    <xf numFmtId="0" fontId="10" fillId="0" borderId="1" xfId="2" applyFont="1" applyFill="1" applyBorder="1" applyAlignment="1">
      <alignment horizontal="left" vertical="center" wrapText="1"/>
    </xf>
    <xf numFmtId="167" fontId="10" fillId="0" borderId="1" xfId="2" applyNumberFormat="1" applyFont="1" applyFill="1" applyBorder="1" applyAlignment="1">
      <alignment horizontal="center" vertical="center" wrapText="1"/>
    </xf>
    <xf numFmtId="0" fontId="10" fillId="0" borderId="1" xfId="2" applyFont="1" applyFill="1" applyBorder="1"/>
    <xf numFmtId="167" fontId="8" fillId="0" borderId="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left" vertical="center" wrapText="1"/>
    </xf>
    <xf numFmtId="0" fontId="8" fillId="0" borderId="1" xfId="2" applyFont="1" applyFill="1" applyBorder="1" applyAlignment="1">
      <alignment horizontal="center" vertical="top" wrapText="1"/>
    </xf>
    <xf numFmtId="0" fontId="10" fillId="0" borderId="1" xfId="2" applyFont="1" applyFill="1" applyBorder="1" applyAlignment="1">
      <alignment horizontal="center"/>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167" fontId="1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8" fillId="0" borderId="1" xfId="20" applyNumberFormat="1" applyFont="1" applyBorder="1" applyAlignment="1">
      <alignment horizontal="center" vertical="center" wrapText="1"/>
    </xf>
    <xf numFmtId="2" fontId="8" fillId="0" borderId="1" xfId="20" applyNumberFormat="1" applyFont="1" applyBorder="1" applyAlignment="1">
      <alignment horizontal="left" vertical="center" wrapText="1"/>
    </xf>
    <xf numFmtId="2" fontId="21" fillId="0" borderId="1" xfId="20" applyNumberFormat="1" applyFont="1" applyBorder="1" applyAlignment="1">
      <alignment horizontal="center" vertical="center" wrapText="1"/>
    </xf>
    <xf numFmtId="2" fontId="8" fillId="0" borderId="1" xfId="20" applyNumberFormat="1" applyFont="1" applyBorder="1" applyAlignment="1">
      <alignment vertical="center" wrapText="1"/>
    </xf>
    <xf numFmtId="172" fontId="8" fillId="0" borderId="1" xfId="20" applyNumberFormat="1" applyFont="1" applyBorder="1" applyAlignment="1">
      <alignment horizontal="center" vertical="center" wrapText="1"/>
    </xf>
    <xf numFmtId="0" fontId="22" fillId="0" borderId="1" xfId="20" applyFont="1" applyBorder="1" applyAlignment="1">
      <alignment vertical="center" wrapText="1"/>
    </xf>
    <xf numFmtId="0" fontId="8" fillId="0" borderId="1" xfId="20" applyFont="1" applyBorder="1" applyAlignment="1">
      <alignment horizontal="center" vertical="center" wrapText="1"/>
    </xf>
    <xf numFmtId="0" fontId="23" fillId="0" borderId="1" xfId="20" applyFont="1" applyBorder="1" applyAlignment="1">
      <alignment horizontal="center" vertical="center" wrapText="1"/>
    </xf>
    <xf numFmtId="170" fontId="8" fillId="0" borderId="1" xfId="20" applyNumberFormat="1" applyFont="1" applyBorder="1" applyAlignment="1">
      <alignment horizontal="center" vertical="center"/>
    </xf>
    <xf numFmtId="0" fontId="23" fillId="0" borderId="1" xfId="20" applyFont="1" applyBorder="1" applyAlignment="1">
      <alignment vertical="center" wrapText="1"/>
    </xf>
    <xf numFmtId="2" fontId="8" fillId="0" borderId="1" xfId="21" applyNumberFormat="1" applyFont="1" applyBorder="1" applyAlignment="1">
      <alignment vertical="center" wrapText="1"/>
    </xf>
    <xf numFmtId="171" fontId="21" fillId="0" borderId="1" xfId="20" applyNumberFormat="1" applyFont="1" applyBorder="1" applyAlignment="1">
      <alignment horizontal="center" vertical="center" wrapText="1"/>
    </xf>
    <xf numFmtId="0" fontId="10" fillId="0" borderId="1" xfId="20" applyFont="1" applyBorder="1" applyAlignment="1">
      <alignment horizontal="center" vertical="center" wrapText="1"/>
    </xf>
    <xf numFmtId="2" fontId="10" fillId="0" borderId="1" xfId="20" applyNumberFormat="1" applyFont="1" applyBorder="1" applyAlignment="1">
      <alignment vertical="center" wrapText="1"/>
    </xf>
    <xf numFmtId="171" fontId="10" fillId="0" borderId="1" xfId="20" applyNumberFormat="1" applyFont="1" applyBorder="1" applyAlignment="1">
      <alignment horizontal="center" vertical="center"/>
    </xf>
    <xf numFmtId="0" fontId="21" fillId="0" borderId="1" xfId="20" applyFont="1" applyBorder="1" applyAlignment="1">
      <alignment horizontal="center" vertical="center" wrapText="1"/>
    </xf>
    <xf numFmtId="0" fontId="21" fillId="0" borderId="1" xfId="20" applyFont="1" applyBorder="1" applyAlignment="1">
      <alignment horizontal="left" vertical="center" wrapText="1"/>
    </xf>
    <xf numFmtId="1" fontId="8" fillId="0" borderId="1" xfId="20" applyNumberFormat="1" applyFont="1" applyBorder="1" applyAlignment="1">
      <alignment horizontal="center" vertical="center" wrapText="1"/>
    </xf>
    <xf numFmtId="0" fontId="22" fillId="0" borderId="1" xfId="20" applyFont="1" applyBorder="1" applyAlignment="1">
      <alignment horizontal="center" vertical="center" wrapText="1"/>
    </xf>
    <xf numFmtId="2" fontId="10" fillId="0" borderId="1" xfId="21" applyNumberFormat="1" applyFont="1" applyBorder="1" applyAlignment="1">
      <alignment vertical="center" wrapText="1"/>
    </xf>
    <xf numFmtId="0" fontId="22" fillId="0" borderId="1" xfId="20" applyFont="1" applyBorder="1" applyAlignment="1">
      <alignment vertical="center"/>
    </xf>
    <xf numFmtId="0" fontId="21" fillId="0" borderId="1" xfId="20" applyFont="1" applyBorder="1" applyAlignment="1">
      <alignment vertical="center" wrapText="1"/>
    </xf>
    <xf numFmtId="171" fontId="21" fillId="0" borderId="1" xfId="20" applyNumberFormat="1" applyFont="1" applyBorder="1" applyAlignment="1">
      <alignment horizontal="center" vertical="center"/>
    </xf>
    <xf numFmtId="2" fontId="8" fillId="0" borderId="1" xfId="20" applyNumberFormat="1" applyFont="1" applyBorder="1" applyAlignment="1">
      <alignment vertical="center"/>
    </xf>
    <xf numFmtId="170" fontId="8" fillId="0" borderId="1" xfId="20" applyNumberFormat="1" applyFont="1" applyBorder="1" applyAlignment="1">
      <alignment horizontal="center" vertical="center" wrapText="1"/>
    </xf>
    <xf numFmtId="165" fontId="10" fillId="0" borderId="1" xfId="20" applyNumberFormat="1" applyFont="1" applyBorder="1" applyAlignment="1">
      <alignment horizontal="center" vertical="center" wrapText="1"/>
    </xf>
    <xf numFmtId="0" fontId="24" fillId="0" borderId="1" xfId="20" applyFont="1" applyBorder="1" applyAlignment="1">
      <alignment vertical="center" wrapText="1"/>
    </xf>
    <xf numFmtId="171" fontId="8" fillId="0" borderId="1" xfId="20" applyNumberFormat="1" applyFont="1" applyBorder="1" applyAlignment="1">
      <alignment horizontal="center" vertical="center"/>
    </xf>
    <xf numFmtId="170" fontId="22" fillId="0" borderId="1" xfId="20" applyNumberFormat="1" applyFont="1" applyBorder="1" applyAlignment="1">
      <alignment horizontal="center" vertical="center" wrapText="1"/>
    </xf>
    <xf numFmtId="172" fontId="22" fillId="0" borderId="1" xfId="20" applyNumberFormat="1" applyFont="1" applyBorder="1" applyAlignment="1">
      <alignment horizontal="center" vertical="center" wrapText="1"/>
    </xf>
    <xf numFmtId="0" fontId="8" fillId="0" borderId="1" xfId="20" applyFont="1" applyBorder="1" applyAlignment="1">
      <alignment vertical="center" wrapText="1"/>
    </xf>
    <xf numFmtId="172" fontId="22" fillId="0" borderId="1" xfId="20" applyNumberFormat="1" applyFont="1" applyBorder="1" applyAlignment="1">
      <alignment horizontal="center" vertical="center"/>
    </xf>
    <xf numFmtId="167" fontId="8" fillId="0" borderId="1" xfId="20" applyNumberFormat="1" applyFont="1" applyBorder="1" applyAlignment="1">
      <alignment horizontal="center" vertical="center" wrapText="1"/>
    </xf>
    <xf numFmtId="171" fontId="8" fillId="0" borderId="1" xfId="20" applyNumberFormat="1" applyFont="1" applyBorder="1" applyAlignment="1">
      <alignment horizontal="center" vertical="center" wrapText="1"/>
    </xf>
    <xf numFmtId="2" fontId="21" fillId="0" borderId="1" xfId="20" applyNumberFormat="1" applyFont="1" applyBorder="1" applyAlignment="1">
      <alignment vertical="center" wrapText="1"/>
    </xf>
    <xf numFmtId="1" fontId="8" fillId="0" borderId="1" xfId="20" applyNumberFormat="1" applyFont="1" applyBorder="1" applyAlignment="1">
      <alignment vertical="center" wrapText="1"/>
    </xf>
    <xf numFmtId="170" fontId="8" fillId="0" borderId="1" xfId="21" applyNumberFormat="1"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xf>
    <xf numFmtId="0" fontId="8" fillId="0" borderId="1" xfId="2" applyFont="1" applyFill="1" applyBorder="1" applyAlignment="1">
      <alignment horizontal="center" vertical="center"/>
    </xf>
    <xf numFmtId="0" fontId="10" fillId="0" borderId="1" xfId="2" applyFont="1" applyFill="1" applyBorder="1" applyAlignment="1">
      <alignment wrapText="1"/>
    </xf>
    <xf numFmtId="0" fontId="8" fillId="0" borderId="1" xfId="2" applyFont="1" applyFill="1" applyBorder="1" applyAlignment="1">
      <alignment horizontal="left" vertical="center" wrapText="1"/>
    </xf>
    <xf numFmtId="0" fontId="8" fillId="0" borderId="1" xfId="2" applyFont="1" applyFill="1" applyBorder="1" applyAlignment="1">
      <alignment horizontal="center" vertical="center" textRotation="90" wrapText="1"/>
    </xf>
    <xf numFmtId="2" fontId="8" fillId="0" borderId="1" xfId="2" applyNumberFormat="1" applyFont="1" applyFill="1" applyBorder="1" applyAlignment="1">
      <alignment horizontal="left" vertical="center" wrapText="1"/>
    </xf>
    <xf numFmtId="2" fontId="8" fillId="0" borderId="1" xfId="2"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xf>
    <xf numFmtId="1" fontId="8" fillId="0" borderId="1"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textRotation="90" wrapText="1"/>
    </xf>
    <xf numFmtId="165" fontId="8" fillId="0" borderId="1" xfId="2" applyNumberFormat="1" applyFont="1" applyFill="1" applyBorder="1" applyAlignment="1">
      <alignment horizontal="center" vertical="center" wrapText="1"/>
    </xf>
    <xf numFmtId="0" fontId="8" fillId="0" borderId="1" xfId="23" applyFont="1" applyFill="1" applyBorder="1" applyAlignment="1">
      <alignment horizontal="center" vertical="center" wrapText="1"/>
    </xf>
    <xf numFmtId="169" fontId="8" fillId="0" borderId="1" xfId="18" applyNumberFormat="1" applyFont="1" applyFill="1" applyBorder="1" applyAlignment="1" applyProtection="1">
      <alignment horizontal="center" vertical="center" wrapText="1"/>
    </xf>
    <xf numFmtId="166" fontId="8" fillId="0" borderId="1" xfId="2"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 fontId="8" fillId="0" borderId="1" xfId="2" quotePrefix="1" applyNumberFormat="1" applyFont="1" applyFill="1" applyBorder="1" applyAlignment="1">
      <alignment horizontal="center" vertical="center" wrapText="1"/>
    </xf>
    <xf numFmtId="170"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167" fontId="8" fillId="0" borderId="1" xfId="0" applyNumberFormat="1" applyFont="1" applyBorder="1" applyAlignment="1">
      <alignment horizontal="center" vertical="center" wrapText="1"/>
    </xf>
    <xf numFmtId="167" fontId="10"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17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70" fontId="8" fillId="0" borderId="1" xfId="0" applyNumberFormat="1" applyFont="1" applyBorder="1" applyAlignment="1">
      <alignment horizontal="center" vertical="center"/>
    </xf>
    <xf numFmtId="3" fontId="10" fillId="0" borderId="1" xfId="20" applyNumberFormat="1" applyFont="1" applyBorder="1" applyAlignment="1">
      <alignment horizontal="center" vertical="center"/>
    </xf>
    <xf numFmtId="1" fontId="8" fillId="0" borderId="1" xfId="20" applyNumberFormat="1" applyFont="1" applyBorder="1" applyAlignment="1">
      <alignment horizontal="center" vertical="center"/>
    </xf>
    <xf numFmtId="2" fontId="8" fillId="0" borderId="1" xfId="20" applyNumberFormat="1" applyFont="1" applyBorder="1" applyAlignment="1">
      <alignment horizontal="center" vertical="center"/>
    </xf>
    <xf numFmtId="170" fontId="10" fillId="0" borderId="1" xfId="20" applyNumberFormat="1" applyFont="1" applyBorder="1" applyAlignment="1">
      <alignment horizontal="center" vertical="center"/>
    </xf>
    <xf numFmtId="2" fontId="10" fillId="0" borderId="1" xfId="20" applyNumberFormat="1" applyFont="1" applyBorder="1" applyAlignment="1">
      <alignment horizontal="center" vertical="center"/>
    </xf>
    <xf numFmtId="2" fontId="10" fillId="0" borderId="1" xfId="20" applyNumberFormat="1" applyFont="1" applyBorder="1" applyAlignment="1">
      <alignment horizontal="center" vertical="center" wrapText="1"/>
    </xf>
    <xf numFmtId="3" fontId="10" fillId="0" borderId="1" xfId="20" applyNumberFormat="1" applyFont="1" applyBorder="1" applyAlignment="1">
      <alignment horizontal="center" vertical="center" wrapText="1"/>
    </xf>
    <xf numFmtId="170" fontId="10" fillId="0" borderId="1" xfId="20" applyNumberFormat="1" applyFont="1" applyBorder="1" applyAlignment="1">
      <alignment horizontal="center" vertical="center" wrapText="1"/>
    </xf>
    <xf numFmtId="2" fontId="10" fillId="0" borderId="1" xfId="20" applyNumberFormat="1" applyFont="1" applyBorder="1" applyAlignment="1">
      <alignment horizontal="left" vertical="center" wrapText="1"/>
    </xf>
    <xf numFmtId="0" fontId="8" fillId="0" borderId="1" xfId="20" applyFont="1" applyBorder="1" applyAlignment="1">
      <alignment horizontal="left" vertical="center" wrapText="1"/>
    </xf>
    <xf numFmtId="0" fontId="27" fillId="0" borderId="1" xfId="20" applyFont="1" applyBorder="1" applyAlignment="1">
      <alignment horizontal="center" vertical="center" wrapText="1"/>
    </xf>
    <xf numFmtId="170" fontId="22" fillId="0" borderId="1" xfId="20" applyNumberFormat="1" applyFont="1" applyBorder="1" applyAlignment="1">
      <alignment horizontal="center" vertical="center"/>
    </xf>
    <xf numFmtId="1" fontId="8" fillId="0" borderId="1" xfId="20" applyNumberFormat="1" applyFont="1" applyBorder="1" applyAlignment="1" applyProtection="1">
      <alignment horizontal="center" vertical="center" wrapText="1"/>
      <protection locked="0"/>
    </xf>
    <xf numFmtId="170" fontId="10" fillId="0" borderId="1" xfId="21" applyNumberFormat="1" applyFont="1" applyBorder="1" applyAlignment="1">
      <alignment horizontal="center" vertical="center" wrapText="1"/>
    </xf>
    <xf numFmtId="0" fontId="10" fillId="0" borderId="1" xfId="20" applyFont="1" applyBorder="1" applyAlignment="1">
      <alignment horizontal="left" vertical="center" wrapText="1"/>
    </xf>
    <xf numFmtId="1" fontId="21" fillId="0" borderId="1" xfId="20" applyNumberFormat="1" applyFont="1" applyBorder="1" applyAlignment="1">
      <alignment horizontal="center" vertical="center"/>
    </xf>
    <xf numFmtId="170" fontId="24" fillId="0" borderId="1" xfId="20" applyNumberFormat="1" applyFont="1" applyBorder="1" applyAlignment="1">
      <alignment horizontal="center" vertical="center" wrapText="1"/>
    </xf>
    <xf numFmtId="0" fontId="22" fillId="0" borderId="1" xfId="20" applyFont="1" applyBorder="1" applyAlignment="1">
      <alignment horizontal="left" vertical="center" wrapText="1"/>
    </xf>
    <xf numFmtId="170" fontId="22" fillId="0" borderId="1" xfId="21" applyNumberFormat="1" applyFont="1" applyBorder="1" applyAlignment="1">
      <alignment horizontal="center" vertical="center" wrapText="1"/>
    </xf>
    <xf numFmtId="0" fontId="28" fillId="0" borderId="1" xfId="20" applyFont="1" applyBorder="1" applyAlignment="1">
      <alignment horizontal="left" vertical="center" wrapText="1"/>
    </xf>
    <xf numFmtId="0" fontId="23"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70" fontId="10" fillId="4" borderId="1" xfId="0" applyNumberFormat="1" applyFont="1" applyFill="1" applyBorder="1" applyAlignment="1">
      <alignment horizontal="center" vertical="center" textRotation="90"/>
    </xf>
    <xf numFmtId="0" fontId="10" fillId="4" borderId="1" xfId="0" applyFont="1" applyFill="1" applyBorder="1" applyAlignment="1">
      <alignment horizontal="center" vertical="center" wrapText="1"/>
    </xf>
    <xf numFmtId="170" fontId="8" fillId="4" borderId="1" xfId="0" applyNumberFormat="1" applyFont="1" applyFill="1" applyBorder="1" applyAlignment="1">
      <alignment horizontal="center" vertical="center" wrapText="1"/>
    </xf>
    <xf numFmtId="170" fontId="8" fillId="4"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167" fontId="8"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170" fontId="10" fillId="4" borderId="1" xfId="0" applyNumberFormat="1" applyFont="1" applyFill="1" applyBorder="1" applyAlignment="1">
      <alignment horizontal="center" vertical="center"/>
    </xf>
    <xf numFmtId="0" fontId="8" fillId="4" borderId="1" xfId="0" applyFont="1" applyFill="1" applyBorder="1" applyAlignment="1">
      <alignment horizontal="center" vertical="center" textRotation="90" wrapText="1"/>
    </xf>
    <xf numFmtId="0" fontId="10" fillId="4" borderId="1" xfId="0" applyFont="1" applyFill="1" applyBorder="1" applyAlignment="1">
      <alignment horizontal="center" vertical="center"/>
    </xf>
    <xf numFmtId="0" fontId="29" fillId="4" borderId="1" xfId="0" applyFont="1" applyFill="1" applyBorder="1" applyAlignment="1">
      <alignment vertical="center" wrapText="1"/>
    </xf>
    <xf numFmtId="170" fontId="8" fillId="4" borderId="1" xfId="0" applyNumberFormat="1" applyFont="1" applyFill="1" applyBorder="1" applyAlignment="1">
      <alignment horizontal="center" vertical="center"/>
    </xf>
    <xf numFmtId="170" fontId="20" fillId="4" borderId="1" xfId="0" applyNumberFormat="1" applyFont="1" applyFill="1" applyBorder="1" applyAlignment="1">
      <alignment horizontal="center" vertical="center"/>
    </xf>
    <xf numFmtId="0" fontId="23" fillId="4" borderId="1" xfId="0" applyFont="1" applyFill="1" applyBorder="1" applyAlignment="1">
      <alignment vertical="center" wrapText="1"/>
    </xf>
    <xf numFmtId="0" fontId="23"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10"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170" fontId="10" fillId="6" borderId="1" xfId="0" applyNumberFormat="1" applyFont="1" applyFill="1" applyBorder="1" applyAlignment="1">
      <alignment horizontal="center" vertical="center"/>
    </xf>
    <xf numFmtId="0" fontId="8" fillId="6" borderId="1" xfId="0" applyFont="1" applyFill="1" applyBorder="1" applyAlignment="1">
      <alignment horizontal="center" vertical="center" textRotation="90" wrapText="1"/>
    </xf>
    <xf numFmtId="0" fontId="8" fillId="6" borderId="1" xfId="0" applyFont="1" applyFill="1" applyBorder="1" applyAlignment="1">
      <alignment horizontal="center" vertical="center" wrapText="1"/>
    </xf>
    <xf numFmtId="3" fontId="10" fillId="6" borderId="1" xfId="20" applyNumberFormat="1" applyFont="1" applyFill="1" applyBorder="1" applyAlignment="1">
      <alignment horizontal="center" vertical="center"/>
    </xf>
    <xf numFmtId="2" fontId="10" fillId="6" borderId="1" xfId="20" applyNumberFormat="1" applyFont="1" applyFill="1" applyBorder="1" applyAlignment="1">
      <alignment horizontal="left" vertical="center" wrapText="1"/>
    </xf>
    <xf numFmtId="1" fontId="8" fillId="6" borderId="1" xfId="20" applyNumberFormat="1" applyFont="1" applyFill="1" applyBorder="1" applyAlignment="1">
      <alignment horizontal="center" vertical="center"/>
    </xf>
    <xf numFmtId="2" fontId="8" fillId="6" borderId="1" xfId="20" applyNumberFormat="1" applyFont="1" applyFill="1" applyBorder="1" applyAlignment="1">
      <alignment horizontal="center" vertical="center"/>
    </xf>
    <xf numFmtId="170" fontId="10" fillId="6" borderId="1" xfId="20" applyNumberFormat="1" applyFont="1" applyFill="1" applyBorder="1" applyAlignment="1">
      <alignment horizontal="center" vertical="center"/>
    </xf>
    <xf numFmtId="2" fontId="10" fillId="6" borderId="1" xfId="20" applyNumberFormat="1" applyFont="1" applyFill="1" applyBorder="1" applyAlignment="1">
      <alignment horizontal="center" vertical="center" wrapText="1"/>
    </xf>
    <xf numFmtId="0" fontId="10" fillId="6" borderId="1" xfId="2" applyFont="1" applyFill="1" applyBorder="1" applyAlignment="1">
      <alignment horizontal="center" vertical="center"/>
    </xf>
    <xf numFmtId="0" fontId="10" fillId="6" borderId="1" xfId="2" applyFont="1" applyFill="1" applyBorder="1"/>
    <xf numFmtId="167" fontId="8" fillId="6" borderId="1" xfId="2" applyNumberFormat="1" applyFont="1" applyFill="1" applyBorder="1" applyAlignment="1">
      <alignment horizontal="center" vertical="center" wrapText="1"/>
    </xf>
    <xf numFmtId="167" fontId="10" fillId="6" borderId="1" xfId="2" applyNumberFormat="1" applyFont="1" applyFill="1" applyBorder="1" applyAlignment="1">
      <alignment horizontal="center" vertical="center" wrapText="1"/>
    </xf>
    <xf numFmtId="1" fontId="10" fillId="6" borderId="1" xfId="2" applyNumberFormat="1" applyFont="1" applyFill="1" applyBorder="1" applyAlignment="1">
      <alignment horizontal="center" vertical="center" wrapText="1"/>
    </xf>
    <xf numFmtId="0" fontId="8" fillId="6" borderId="1" xfId="2" applyFont="1" applyFill="1" applyBorder="1"/>
    <xf numFmtId="0" fontId="8" fillId="6" borderId="1" xfId="2" applyFont="1" applyFill="1" applyBorder="1" applyAlignment="1">
      <alignment horizontal="center" vertical="center"/>
    </xf>
    <xf numFmtId="0" fontId="20"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0" fillId="6" borderId="1" xfId="0" applyFont="1" applyFill="1" applyBorder="1" applyAlignment="1">
      <alignment horizontal="center" vertical="center"/>
    </xf>
    <xf numFmtId="170" fontId="20" fillId="6" borderId="1" xfId="0" applyNumberFormat="1" applyFont="1" applyFill="1" applyBorder="1" applyAlignment="1">
      <alignment horizontal="center" vertical="center"/>
    </xf>
    <xf numFmtId="170" fontId="10" fillId="6" borderId="1" xfId="0" applyNumberFormat="1" applyFont="1" applyFill="1" applyBorder="1" applyAlignment="1">
      <alignment horizontal="center" vertical="center" wrapText="1"/>
    </xf>
    <xf numFmtId="170" fontId="20" fillId="6" borderId="1" xfId="0" applyNumberFormat="1" applyFont="1" applyFill="1" applyBorder="1" applyAlignment="1">
      <alignment horizontal="center" vertical="center" wrapText="1"/>
    </xf>
    <xf numFmtId="0" fontId="8" fillId="8" borderId="1" xfId="10" applyFont="1" applyFill="1" applyBorder="1" applyAlignment="1">
      <alignment horizontal="center" vertical="center" wrapText="1"/>
    </xf>
    <xf numFmtId="0" fontId="8" fillId="8" borderId="1" xfId="10" applyFont="1" applyFill="1" applyBorder="1" applyAlignment="1">
      <alignment horizontal="center" vertical="center"/>
    </xf>
    <xf numFmtId="171" fontId="8" fillId="8" borderId="1" xfId="10" applyNumberFormat="1" applyFont="1" applyFill="1" applyBorder="1" applyAlignment="1">
      <alignment horizontal="center" vertical="center" wrapText="1"/>
    </xf>
    <xf numFmtId="167" fontId="8" fillId="8" borderId="1" xfId="10" applyNumberFormat="1" applyFont="1" applyFill="1" applyBorder="1" applyAlignment="1">
      <alignment horizontal="center" vertical="center"/>
    </xf>
    <xf numFmtId="170" fontId="8" fillId="8" borderId="1" xfId="10" applyNumberFormat="1" applyFont="1" applyFill="1" applyBorder="1" applyAlignment="1">
      <alignment horizontal="center" vertical="center"/>
    </xf>
    <xf numFmtId="170" fontId="10" fillId="8" borderId="1" xfId="10" applyNumberFormat="1" applyFont="1" applyFill="1" applyBorder="1" applyAlignment="1">
      <alignment horizontal="center" vertical="center"/>
    </xf>
    <xf numFmtId="0" fontId="8" fillId="8" borderId="1" xfId="10" applyFont="1" applyFill="1" applyBorder="1" applyAlignment="1">
      <alignment horizontal="left" vertical="center" wrapText="1"/>
    </xf>
    <xf numFmtId="167" fontId="10" fillId="8" borderId="1" xfId="10" applyNumberFormat="1" applyFont="1" applyFill="1" applyBorder="1" applyAlignment="1">
      <alignment horizontal="center" vertical="center" wrapText="1"/>
    </xf>
    <xf numFmtId="0" fontId="8" fillId="9" borderId="1" xfId="10" applyFont="1" applyFill="1" applyBorder="1" applyAlignment="1">
      <alignment horizontal="center" vertical="center"/>
    </xf>
    <xf numFmtId="0" fontId="8" fillId="9" borderId="1" xfId="10" applyFont="1" applyFill="1" applyBorder="1" applyAlignment="1">
      <alignment horizontal="left" vertical="center" wrapText="1"/>
    </xf>
    <xf numFmtId="0" fontId="8" fillId="9" borderId="1" xfId="10" applyFont="1" applyFill="1" applyBorder="1" applyAlignment="1">
      <alignment horizontal="center" vertical="center" wrapText="1"/>
    </xf>
    <xf numFmtId="167" fontId="8" fillId="9" borderId="1" xfId="10" applyNumberFormat="1" applyFont="1" applyFill="1" applyBorder="1" applyAlignment="1">
      <alignment horizontal="center" vertical="center"/>
    </xf>
    <xf numFmtId="167" fontId="10" fillId="9" borderId="1" xfId="10" applyNumberFormat="1" applyFont="1" applyFill="1" applyBorder="1" applyAlignment="1">
      <alignment horizontal="center" vertical="center" wrapText="1"/>
    </xf>
    <xf numFmtId="167" fontId="8" fillId="9" borderId="1" xfId="10" applyNumberFormat="1" applyFont="1" applyFill="1" applyBorder="1" applyAlignment="1">
      <alignment horizontal="center" vertical="center" wrapText="1"/>
    </xf>
    <xf numFmtId="1" fontId="8" fillId="9" borderId="1" xfId="10" applyNumberFormat="1" applyFont="1" applyFill="1" applyBorder="1" applyAlignment="1">
      <alignment horizontal="center" vertical="center" wrapText="1"/>
    </xf>
    <xf numFmtId="167" fontId="8" fillId="8" borderId="1" xfId="10" applyNumberFormat="1" applyFont="1" applyFill="1" applyBorder="1" applyAlignment="1">
      <alignment horizontal="center" vertical="center" wrapText="1"/>
    </xf>
    <xf numFmtId="1" fontId="8" fillId="8" borderId="1" xfId="10" applyNumberFormat="1" applyFont="1" applyFill="1" applyBorder="1" applyAlignment="1">
      <alignment horizontal="center" vertical="center" wrapText="1"/>
    </xf>
    <xf numFmtId="0" fontId="8" fillId="10" borderId="1" xfId="10" applyFont="1" applyFill="1" applyBorder="1" applyAlignment="1">
      <alignment horizontal="center" vertical="center" wrapText="1"/>
    </xf>
    <xf numFmtId="0" fontId="8" fillId="11" borderId="1" xfId="10" applyFont="1" applyFill="1" applyBorder="1" applyAlignment="1">
      <alignment horizontal="center" vertical="center" wrapText="1"/>
    </xf>
    <xf numFmtId="0" fontId="8" fillId="11" borderId="1" xfId="10" applyFont="1" applyFill="1" applyBorder="1" applyAlignment="1">
      <alignment horizontal="center" vertical="center"/>
    </xf>
    <xf numFmtId="171" fontId="8" fillId="11" borderId="1" xfId="10" applyNumberFormat="1" applyFont="1" applyFill="1" applyBorder="1" applyAlignment="1">
      <alignment horizontal="center" vertical="center" wrapText="1"/>
    </xf>
    <xf numFmtId="0" fontId="13" fillId="0" borderId="1" xfId="0" applyFont="1" applyBorder="1" applyAlignment="1">
      <alignment horizontal="center" vertical="center" textRotation="90" wrapText="1"/>
    </xf>
    <xf numFmtId="165" fontId="12"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1" xfId="0" applyFont="1" applyBorder="1"/>
    <xf numFmtId="167" fontId="11" fillId="0" borderId="1" xfId="0" applyNumberFormat="1" applyFont="1" applyBorder="1" applyAlignment="1">
      <alignment horizontal="center" vertical="center" wrapText="1"/>
    </xf>
    <xf numFmtId="0" fontId="10" fillId="0" borderId="1" xfId="0" applyFont="1" applyBorder="1" applyAlignment="1">
      <alignment wrapText="1"/>
    </xf>
    <xf numFmtId="0" fontId="10" fillId="0" borderId="1" xfId="0" applyFont="1" applyBorder="1"/>
    <xf numFmtId="0" fontId="8" fillId="0" borderId="1" xfId="0" applyFont="1" applyBorder="1" applyAlignment="1">
      <alignment horizontal="center"/>
    </xf>
    <xf numFmtId="0" fontId="10" fillId="0" borderId="1" xfId="0" applyFont="1" applyBorder="1" applyAlignment="1">
      <alignment horizontal="center"/>
    </xf>
    <xf numFmtId="0" fontId="12" fillId="0" borderId="1" xfId="0" applyFont="1" applyBorder="1" applyAlignment="1">
      <alignment horizontal="center" vertical="top" wrapText="1"/>
    </xf>
    <xf numFmtId="0" fontId="8" fillId="0" borderId="1" xfId="0" applyFont="1" applyBorder="1" applyAlignment="1">
      <alignment wrapText="1"/>
    </xf>
    <xf numFmtId="0" fontId="11" fillId="0" borderId="1" xfId="0" applyFont="1" applyBorder="1" applyAlignment="1">
      <alignment horizontal="center" vertical="center" wrapText="1"/>
    </xf>
    <xf numFmtId="167" fontId="10" fillId="0" borderId="1" xfId="0" applyNumberFormat="1" applyFont="1" applyBorder="1" applyAlignment="1">
      <alignment horizontal="center" vertical="center"/>
    </xf>
    <xf numFmtId="165" fontId="13" fillId="0" borderId="1" xfId="0" applyNumberFormat="1" applyFont="1" applyBorder="1" applyAlignment="1">
      <alignment horizontal="center" vertical="center" wrapText="1"/>
    </xf>
    <xf numFmtId="0" fontId="13" fillId="0" borderId="1" xfId="0" applyFont="1" applyBorder="1"/>
    <xf numFmtId="0" fontId="13" fillId="0" borderId="1" xfId="0" applyFont="1" applyBorder="1" applyAlignment="1">
      <alignment horizont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167" fontId="1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textRotation="90" wrapText="1"/>
    </xf>
    <xf numFmtId="0" fontId="18" fillId="0" borderId="1" xfId="0" applyFont="1" applyBorder="1" applyAlignment="1">
      <alignment vertical="center" wrapText="1"/>
    </xf>
    <xf numFmtId="170" fontId="18" fillId="0" borderId="1" xfId="0" applyNumberFormat="1" applyFont="1" applyBorder="1" applyAlignment="1">
      <alignment horizontal="center" vertical="center" wrapText="1"/>
    </xf>
    <xf numFmtId="0" fontId="10" fillId="6" borderId="1" xfId="0" applyFont="1" applyFill="1" applyBorder="1"/>
    <xf numFmtId="0" fontId="11" fillId="6" borderId="1" xfId="0" applyFont="1" applyFill="1" applyBorder="1" applyAlignment="1">
      <alignment horizontal="left" vertical="center"/>
    </xf>
    <xf numFmtId="0" fontId="8" fillId="6" borderId="1" xfId="0" applyFont="1" applyFill="1" applyBorder="1" applyAlignment="1">
      <alignment wrapText="1"/>
    </xf>
    <xf numFmtId="0" fontId="8" fillId="6" borderId="1" xfId="0" applyFont="1" applyFill="1" applyBorder="1"/>
    <xf numFmtId="167" fontId="10" fillId="6" borderId="1" xfId="0" applyNumberFormat="1" applyFont="1" applyFill="1" applyBorder="1" applyAlignment="1">
      <alignment horizontal="center" vertical="center"/>
    </xf>
    <xf numFmtId="0" fontId="8" fillId="6" borderId="1" xfId="0" applyFont="1" applyFill="1" applyBorder="1" applyAlignment="1">
      <alignment horizontal="center"/>
    </xf>
    <xf numFmtId="167" fontId="13" fillId="0" borderId="1" xfId="0" applyNumberFormat="1" applyFont="1" applyBorder="1" applyAlignment="1">
      <alignment horizontal="center" vertical="center" wrapText="1"/>
    </xf>
    <xf numFmtId="170"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0" fillId="6" borderId="1" xfId="0" applyFont="1" applyFill="1" applyBorder="1" applyAlignment="1">
      <alignment horizontal="left" vertical="center"/>
    </xf>
    <xf numFmtId="0" fontId="20" fillId="0" borderId="1" xfId="0" applyFont="1" applyBorder="1" applyAlignment="1">
      <alignment horizontal="left" vertical="center" wrapText="1"/>
    </xf>
    <xf numFmtId="165" fontId="10" fillId="0" borderId="1" xfId="0" applyNumberFormat="1" applyFont="1" applyBorder="1" applyAlignment="1">
      <alignment horizontal="center" vertical="center" wrapText="1"/>
    </xf>
    <xf numFmtId="0" fontId="8" fillId="0" borderId="1" xfId="0" applyFont="1" applyBorder="1" applyAlignment="1">
      <alignment horizontal="center" vertical="center" textRotation="90" wrapText="1"/>
    </xf>
    <xf numFmtId="165" fontId="8" fillId="0" borderId="1" xfId="0" applyNumberFormat="1" applyFont="1" applyBorder="1" applyAlignment="1">
      <alignment horizontal="center" vertical="center" wrapText="1"/>
    </xf>
    <xf numFmtId="0" fontId="10" fillId="0" borderId="1" xfId="0" applyFont="1" applyBorder="1" applyAlignment="1">
      <alignment horizontal="center" vertical="top" wrapText="1"/>
    </xf>
    <xf numFmtId="0" fontId="20" fillId="0" borderId="1" xfId="0" applyFont="1" applyBorder="1"/>
    <xf numFmtId="0" fontId="38" fillId="0" borderId="1" xfId="0" applyFont="1" applyBorder="1" applyAlignment="1">
      <alignment horizontal="left" vertical="center"/>
    </xf>
    <xf numFmtId="0" fontId="38" fillId="0" borderId="1" xfId="0" applyFont="1" applyBorder="1" applyAlignment="1">
      <alignment wrapText="1"/>
    </xf>
    <xf numFmtId="0" fontId="38" fillId="0" borderId="1" xfId="0" applyFont="1" applyBorder="1"/>
    <xf numFmtId="167" fontId="38" fillId="0" borderId="1" xfId="0" applyNumberFormat="1" applyFont="1" applyBorder="1" applyAlignment="1">
      <alignment horizontal="center" vertical="center"/>
    </xf>
    <xf numFmtId="0" fontId="38" fillId="0" borderId="1" xfId="0" applyFont="1" applyBorder="1" applyAlignment="1">
      <alignment horizontal="center"/>
    </xf>
    <xf numFmtId="0" fontId="20" fillId="0" borderId="1" xfId="0" applyFont="1" applyBorder="1" applyAlignment="1">
      <alignment wrapText="1"/>
    </xf>
    <xf numFmtId="0" fontId="10" fillId="0" borderId="1" xfId="0" applyFont="1" applyBorder="1" applyAlignment="1">
      <alignment horizontal="center" vertical="center"/>
    </xf>
    <xf numFmtId="0" fontId="8" fillId="0" borderId="1" xfId="19" applyFont="1" applyBorder="1" applyAlignment="1">
      <alignment horizontal="center" vertical="center" wrapText="1"/>
    </xf>
    <xf numFmtId="0" fontId="8" fillId="0" borderId="1" xfId="0" applyFont="1" applyBorder="1" applyAlignment="1">
      <alignment horizontal="center" vertical="top" wrapText="1"/>
    </xf>
    <xf numFmtId="167" fontId="10" fillId="0" borderId="1" xfId="0" applyNumberFormat="1" applyFont="1" applyBorder="1" applyAlignment="1">
      <alignment horizontal="center"/>
    </xf>
    <xf numFmtId="167" fontId="8"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173" fontId="22" fillId="0" borderId="1" xfId="0" applyNumberFormat="1" applyFont="1" applyBorder="1" applyAlignment="1">
      <alignment vertical="center" wrapText="1"/>
    </xf>
    <xf numFmtId="0" fontId="22" fillId="0" borderId="1" xfId="0" applyFont="1" applyBorder="1" applyAlignment="1">
      <alignment horizontal="left" vertical="center" wrapText="1"/>
    </xf>
    <xf numFmtId="173" fontId="8" fillId="0" borderId="1" xfId="0" applyNumberFormat="1" applyFont="1" applyBorder="1" applyAlignment="1">
      <alignment vertical="center" wrapText="1"/>
    </xf>
    <xf numFmtId="170" fontId="40" fillId="6" borderId="1" xfId="0" applyNumberFormat="1" applyFont="1" applyFill="1" applyBorder="1" applyAlignment="1">
      <alignment horizontal="center" vertical="center" wrapText="1"/>
    </xf>
    <xf numFmtId="170" fontId="40" fillId="0" borderId="1" xfId="0" applyNumberFormat="1" applyFont="1" applyBorder="1" applyAlignment="1">
      <alignment horizontal="center" vertical="center" wrapText="1"/>
    </xf>
    <xf numFmtId="170" fontId="10" fillId="0" borderId="1" xfId="0" applyNumberFormat="1" applyFont="1" applyBorder="1" applyAlignment="1">
      <alignment horizontal="center" vertical="center"/>
    </xf>
    <xf numFmtId="167" fontId="8" fillId="0" borderId="1" xfId="0" applyNumberFormat="1"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40" fillId="0" borderId="1" xfId="0" applyFont="1" applyBorder="1" applyAlignment="1">
      <alignment vertical="center" wrapText="1"/>
    </xf>
    <xf numFmtId="0" fontId="8" fillId="0" borderId="1" xfId="23" applyFont="1" applyBorder="1" applyAlignment="1">
      <alignment horizontal="center" vertical="center" wrapText="1"/>
    </xf>
    <xf numFmtId="0" fontId="8" fillId="0" borderId="1" xfId="23" applyFont="1" applyBorder="1" applyAlignment="1" applyProtection="1">
      <alignment horizontal="center" vertical="center" wrapText="1"/>
      <protection locked="0"/>
    </xf>
    <xf numFmtId="0" fontId="8" fillId="0" borderId="1" xfId="15" applyFont="1" applyBorder="1" applyAlignment="1" applyProtection="1">
      <alignment horizontal="center" vertical="center" wrapText="1"/>
      <protection locked="0"/>
    </xf>
    <xf numFmtId="167" fontId="8" fillId="0" borderId="1" xfId="23" applyNumberFormat="1" applyFont="1" applyBorder="1" applyAlignment="1" applyProtection="1">
      <alignment horizontal="center" vertical="center" wrapText="1"/>
      <protection locked="0"/>
    </xf>
    <xf numFmtId="0" fontId="32" fillId="6" borderId="1" xfId="23" applyFont="1" applyFill="1" applyBorder="1"/>
    <xf numFmtId="0" fontId="10" fillId="6" borderId="1" xfId="23" applyFont="1" applyFill="1" applyBorder="1" applyAlignment="1">
      <alignment horizontal="center" vertical="center"/>
    </xf>
    <xf numFmtId="167" fontId="10" fillId="6" borderId="1" xfId="23" applyNumberFormat="1" applyFont="1" applyFill="1" applyBorder="1" applyAlignment="1">
      <alignment horizontal="center" vertical="center"/>
    </xf>
    <xf numFmtId="0" fontId="32" fillId="6" borderId="1" xfId="23" applyFont="1" applyFill="1" applyBorder="1" applyAlignment="1">
      <alignment horizontal="center"/>
    </xf>
    <xf numFmtId="0" fontId="48" fillId="0" borderId="1" xfId="23" applyFont="1" applyBorder="1"/>
    <xf numFmtId="0" fontId="10" fillId="0" borderId="1" xfId="23" applyFont="1" applyBorder="1" applyAlignment="1">
      <alignment horizontal="center" vertical="center"/>
    </xf>
    <xf numFmtId="167" fontId="10" fillId="0" borderId="1" xfId="23" applyNumberFormat="1" applyFont="1" applyBorder="1" applyAlignment="1">
      <alignment horizontal="center" vertical="center"/>
    </xf>
    <xf numFmtId="0" fontId="48" fillId="0" borderId="1" xfId="23" applyFont="1" applyBorder="1" applyAlignment="1">
      <alignment horizontal="center"/>
    </xf>
    <xf numFmtId="0" fontId="10" fillId="0" borderId="1" xfId="23" applyFont="1" applyBorder="1" applyAlignment="1">
      <alignment horizontal="center" vertical="center" wrapText="1"/>
    </xf>
    <xf numFmtId="0" fontId="20" fillId="0" borderId="1" xfId="23" applyFont="1" applyBorder="1" applyAlignment="1">
      <alignment horizontal="center" vertical="center" wrapText="1"/>
    </xf>
    <xf numFmtId="165" fontId="10" fillId="0" borderId="1" xfId="23" applyNumberFormat="1" applyFont="1" applyBorder="1" applyAlignment="1">
      <alignment horizontal="center" vertical="center" wrapText="1"/>
    </xf>
    <xf numFmtId="165" fontId="10" fillId="0" borderId="1" xfId="23" applyNumberFormat="1" applyFont="1" applyBorder="1" applyAlignment="1">
      <alignment horizontal="center" vertical="center"/>
    </xf>
    <xf numFmtId="167" fontId="10" fillId="0" borderId="1" xfId="23" applyNumberFormat="1" applyFont="1" applyBorder="1" applyAlignment="1">
      <alignment horizontal="center" vertical="center" wrapText="1"/>
    </xf>
    <xf numFmtId="165" fontId="8" fillId="0" borderId="1" xfId="23" applyNumberFormat="1" applyFont="1" applyBorder="1" applyAlignment="1">
      <alignment horizontal="center" vertical="center" textRotation="90" wrapText="1"/>
    </xf>
    <xf numFmtId="165" fontId="8" fillId="0" borderId="1" xfId="23" applyNumberFormat="1" applyFont="1" applyBorder="1" applyAlignment="1">
      <alignment horizontal="center" vertical="center" wrapText="1"/>
    </xf>
    <xf numFmtId="0" fontId="49" fillId="0" borderId="1" xfId="23" applyFont="1" applyBorder="1"/>
    <xf numFmtId="0" fontId="38" fillId="0" borderId="1" xfId="23" applyFont="1" applyBorder="1" applyAlignment="1">
      <alignment horizontal="center" vertical="center"/>
    </xf>
    <xf numFmtId="167" fontId="38" fillId="0" borderId="1" xfId="23" applyNumberFormat="1" applyFont="1" applyBorder="1" applyAlignment="1">
      <alignment horizontal="center" vertical="center"/>
    </xf>
    <xf numFmtId="0" fontId="49" fillId="0" borderId="1" xfId="23" applyFont="1" applyBorder="1" applyAlignment="1">
      <alignment horizontal="center"/>
    </xf>
    <xf numFmtId="0" fontId="20" fillId="0" borderId="1" xfId="23" applyFont="1" applyBorder="1" applyAlignment="1">
      <alignment horizontal="center" wrapText="1"/>
    </xf>
    <xf numFmtId="0" fontId="8" fillId="0" borderId="1" xfId="23" applyFont="1" applyBorder="1" applyAlignment="1">
      <alignment horizontal="center" vertical="center"/>
    </xf>
    <xf numFmtId="0" fontId="22" fillId="0" borderId="1" xfId="23" applyFont="1" applyBorder="1" applyAlignment="1">
      <alignment horizontal="center" vertical="center" wrapText="1"/>
    </xf>
    <xf numFmtId="167" fontId="8" fillId="0" borderId="1" xfId="23" applyNumberFormat="1" applyFont="1" applyBorder="1" applyAlignment="1">
      <alignment horizontal="center" vertical="center"/>
    </xf>
    <xf numFmtId="14" fontId="8" fillId="0" borderId="1" xfId="23" applyNumberFormat="1" applyFont="1" applyBorder="1" applyAlignment="1" applyProtection="1">
      <alignment horizontal="center" vertical="center" wrapText="1"/>
      <protection locked="0"/>
    </xf>
    <xf numFmtId="167" fontId="50" fillId="0" borderId="1" xfId="23" applyNumberFormat="1" applyFont="1" applyBorder="1" applyAlignment="1">
      <alignment horizontal="center" vertical="center" wrapText="1"/>
    </xf>
    <xf numFmtId="167" fontId="22" fillId="0" borderId="1" xfId="23" applyNumberFormat="1" applyFont="1" applyBorder="1" applyAlignment="1">
      <alignment horizontal="center" vertical="center" wrapText="1"/>
    </xf>
    <xf numFmtId="167" fontId="8" fillId="0" borderId="1" xfId="23" applyNumberFormat="1" applyFont="1" applyBorder="1" applyAlignment="1">
      <alignment horizontal="center" vertical="center" wrapText="1"/>
    </xf>
    <xf numFmtId="0" fontId="24" fillId="0" borderId="1" xfId="23" applyFont="1" applyBorder="1" applyAlignment="1">
      <alignment horizontal="center" vertical="center" wrapText="1"/>
    </xf>
    <xf numFmtId="0" fontId="10" fillId="0" borderId="1" xfId="23" applyFont="1" applyBorder="1" applyAlignment="1" applyProtection="1">
      <alignment horizontal="center" vertical="center" wrapText="1"/>
      <protection locked="0"/>
    </xf>
    <xf numFmtId="0" fontId="10" fillId="0" borderId="1" xfId="15" applyFont="1" applyBorder="1" applyAlignment="1" applyProtection="1">
      <alignment horizontal="center" vertical="center" wrapText="1"/>
      <protection locked="0"/>
    </xf>
    <xf numFmtId="14" fontId="10" fillId="0" borderId="1" xfId="23" applyNumberFormat="1" applyFont="1" applyBorder="1" applyAlignment="1" applyProtection="1">
      <alignment horizontal="center" vertical="center" wrapText="1"/>
      <protection locked="0"/>
    </xf>
    <xf numFmtId="0" fontId="21" fillId="0" borderId="1" xfId="23" applyFont="1" applyBorder="1" applyAlignment="1">
      <alignment horizontal="center" vertical="center" wrapText="1"/>
    </xf>
    <xf numFmtId="170" fontId="8" fillId="0" borderId="1" xfId="23" applyNumberFormat="1" applyFont="1" applyBorder="1" applyAlignment="1" applyProtection="1">
      <alignment horizontal="center" vertical="center" wrapText="1"/>
      <protection locked="0"/>
    </xf>
    <xf numFmtId="170" fontId="8" fillId="0" borderId="1" xfId="23" applyNumberFormat="1" applyFont="1" applyBorder="1" applyAlignment="1">
      <alignment horizontal="center" vertical="center"/>
    </xf>
    <xf numFmtId="171" fontId="8" fillId="0" borderId="1" xfId="23" applyNumberFormat="1" applyFont="1" applyBorder="1" applyAlignment="1" applyProtection="1">
      <alignment horizontal="center" vertical="center" wrapText="1"/>
      <protection locked="0"/>
    </xf>
    <xf numFmtId="1" fontId="8" fillId="0" borderId="1" xfId="23" applyNumberFormat="1" applyFont="1" applyBorder="1" applyAlignment="1" applyProtection="1">
      <alignment horizontal="center" vertical="center" wrapText="1"/>
      <protection locked="0"/>
    </xf>
    <xf numFmtId="165" fontId="22" fillId="0" borderId="1" xfId="23" applyNumberFormat="1" applyFont="1" applyBorder="1" applyAlignment="1">
      <alignment horizontal="center" vertical="center" wrapText="1"/>
    </xf>
    <xf numFmtId="170" fontId="24" fillId="0" borderId="1" xfId="23" applyNumberFormat="1" applyFont="1" applyBorder="1" applyAlignment="1">
      <alignment horizontal="center" vertical="center" wrapText="1"/>
    </xf>
    <xf numFmtId="170" fontId="8" fillId="0" borderId="1" xfId="23" applyNumberFormat="1" applyFont="1" applyBorder="1" applyAlignment="1">
      <alignment horizontal="center" vertical="center" wrapText="1"/>
    </xf>
    <xf numFmtId="165" fontId="32" fillId="0" borderId="1" xfId="23" applyNumberFormat="1" applyFont="1" applyBorder="1"/>
    <xf numFmtId="165" fontId="8" fillId="0" borderId="1" xfId="23" applyNumberFormat="1" applyFont="1" applyBorder="1" applyAlignment="1" applyProtection="1">
      <alignment horizontal="center" vertical="center" wrapText="1"/>
      <protection locked="0"/>
    </xf>
    <xf numFmtId="0" fontId="36" fillId="0" borderId="1" xfId="0" applyFont="1" applyBorder="1" applyAlignment="1">
      <alignment horizontal="center" vertical="center" wrapText="1"/>
    </xf>
    <xf numFmtId="165" fontId="36" fillId="0" borderId="1" xfId="0" applyNumberFormat="1" applyFont="1" applyBorder="1" applyAlignment="1">
      <alignment horizontal="center" vertical="center" wrapText="1"/>
    </xf>
    <xf numFmtId="0" fontId="8" fillId="0" borderId="1" xfId="14" applyFont="1" applyFill="1" applyBorder="1" applyAlignment="1" applyProtection="1">
      <alignment horizontal="center" vertical="center" wrapText="1"/>
    </xf>
    <xf numFmtId="0" fontId="28"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8" fillId="0" borderId="1" xfId="0" applyFont="1" applyBorder="1" applyAlignment="1">
      <alignment horizontal="center" vertical="center"/>
    </xf>
    <xf numFmtId="49" fontId="8" fillId="4"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1" xfId="0" applyFont="1" applyBorder="1" applyAlignment="1">
      <alignment horizontal="center" vertical="center"/>
    </xf>
    <xf numFmtId="170" fontId="11" fillId="0" borderId="1" xfId="0" applyNumberFormat="1" applyFont="1" applyBorder="1" applyAlignment="1">
      <alignment horizontal="center" vertical="center" wrapText="1"/>
    </xf>
    <xf numFmtId="0" fontId="11" fillId="14" borderId="1" xfId="0" applyFont="1" applyFill="1" applyBorder="1" applyAlignment="1">
      <alignment horizontal="left" vertical="center" wrapText="1"/>
    </xf>
    <xf numFmtId="0" fontId="18" fillId="14" borderId="1" xfId="0" applyFont="1" applyFill="1" applyBorder="1" applyAlignment="1">
      <alignment horizontal="center" vertical="center"/>
    </xf>
    <xf numFmtId="170" fontId="11" fillId="14" borderId="1" xfId="0" applyNumberFormat="1" applyFont="1" applyFill="1" applyBorder="1" applyAlignment="1">
      <alignment horizontal="center" vertical="center" wrapText="1"/>
    </xf>
    <xf numFmtId="0" fontId="37" fillId="14" borderId="1" xfId="0" applyFont="1" applyFill="1" applyBorder="1" applyAlignment="1">
      <alignment horizontal="center" vertical="center" wrapText="1"/>
    </xf>
    <xf numFmtId="0" fontId="56" fillId="14" borderId="1" xfId="0" applyFont="1" applyFill="1" applyBorder="1" applyAlignment="1">
      <alignment horizontal="center"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170" fontId="18"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57" fillId="0" borderId="1" xfId="0" applyFont="1" applyBorder="1" applyAlignment="1">
      <alignment horizontal="left" vertical="center" wrapText="1"/>
    </xf>
    <xf numFmtId="170" fontId="58" fillId="0" borderId="1" xfId="0" applyNumberFormat="1" applyFont="1" applyBorder="1" applyAlignment="1">
      <alignment horizontal="center" vertical="center" wrapText="1"/>
    </xf>
    <xf numFmtId="0" fontId="22" fillId="4" borderId="1" xfId="0" applyFont="1" applyFill="1" applyBorder="1" applyAlignment="1">
      <alignment horizontal="center" vertical="center" wrapText="1"/>
    </xf>
    <xf numFmtId="0" fontId="18" fillId="4" borderId="1" xfId="0" applyFont="1" applyFill="1" applyBorder="1" applyAlignment="1">
      <alignment vertical="center" wrapText="1"/>
    </xf>
    <xf numFmtId="170" fontId="18" fillId="4" borderId="1" xfId="0" applyNumberFormat="1" applyFont="1" applyFill="1" applyBorder="1" applyAlignment="1">
      <alignment horizontal="center" vertical="center" wrapText="1"/>
    </xf>
    <xf numFmtId="0" fontId="11" fillId="14" borderId="1" xfId="0" applyFont="1" applyFill="1" applyBorder="1" applyAlignment="1">
      <alignment vertical="center" wrapText="1"/>
    </xf>
    <xf numFmtId="0" fontId="11"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170" fontId="11" fillId="14" borderId="1" xfId="0" applyNumberFormat="1" applyFont="1" applyFill="1" applyBorder="1" applyAlignment="1">
      <alignment horizontal="center" vertical="center"/>
    </xf>
    <xf numFmtId="0" fontId="36" fillId="14"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59" fillId="14" borderId="1" xfId="0" applyFont="1" applyFill="1" applyBorder="1" applyAlignment="1">
      <alignment horizontal="left" vertical="center" wrapText="1"/>
    </xf>
    <xf numFmtId="0" fontId="10" fillId="14" borderId="1" xfId="0" applyFont="1" applyFill="1" applyBorder="1" applyAlignment="1">
      <alignment horizontal="center" vertical="center" wrapText="1"/>
    </xf>
    <xf numFmtId="0" fontId="35" fillId="4" borderId="1" xfId="0" applyFont="1" applyFill="1" applyBorder="1" applyAlignment="1">
      <alignment vertical="center" wrapText="1"/>
    </xf>
    <xf numFmtId="0" fontId="11" fillId="6" borderId="1" xfId="0" applyFont="1" applyFill="1" applyBorder="1" applyAlignment="1">
      <alignment horizontal="left" vertical="center" wrapText="1"/>
    </xf>
    <xf numFmtId="0" fontId="18" fillId="6" borderId="1" xfId="0" applyFont="1" applyFill="1" applyBorder="1" applyAlignment="1">
      <alignment horizontal="center" vertical="center"/>
    </xf>
    <xf numFmtId="170" fontId="11" fillId="6" borderId="1" xfId="0" applyNumberFormat="1" applyFont="1" applyFill="1" applyBorder="1" applyAlignment="1">
      <alignment horizontal="center" vertical="center" wrapText="1"/>
    </xf>
    <xf numFmtId="0" fontId="37" fillId="6" borderId="1" xfId="0" applyFont="1" applyFill="1" applyBorder="1" applyAlignment="1">
      <alignment horizontal="center" vertical="center" wrapText="1"/>
    </xf>
    <xf numFmtId="0" fontId="43" fillId="0" borderId="1" xfId="0" applyFont="1" applyBorder="1" applyAlignment="1">
      <alignment horizontal="left" vertical="center" wrapText="1"/>
    </xf>
    <xf numFmtId="170" fontId="43" fillId="7" borderId="1" xfId="0" applyNumberFormat="1" applyFont="1" applyFill="1" applyBorder="1" applyAlignment="1">
      <alignment horizontal="center" vertical="center" wrapText="1"/>
    </xf>
    <xf numFmtId="0" fontId="36" fillId="0" borderId="1" xfId="0" applyFont="1" applyBorder="1" applyAlignment="1">
      <alignment vertical="center" wrapText="1"/>
    </xf>
    <xf numFmtId="0" fontId="37" fillId="4" borderId="1" xfId="0" applyFont="1" applyFill="1" applyBorder="1" applyAlignment="1">
      <alignment horizontal="center" vertical="center" wrapText="1"/>
    </xf>
    <xf numFmtId="170" fontId="37" fillId="4" borderId="1" xfId="0" applyNumberFormat="1" applyFont="1" applyFill="1" applyBorder="1" applyAlignment="1">
      <alignment horizontal="center" vertical="center" wrapText="1"/>
    </xf>
    <xf numFmtId="1" fontId="37" fillId="4" borderId="1" xfId="0" applyNumberFormat="1" applyFont="1" applyFill="1" applyBorder="1" applyAlignment="1">
      <alignment horizontal="center" vertical="center" wrapText="1"/>
    </xf>
    <xf numFmtId="0" fontId="37" fillId="0" borderId="1" xfId="0" applyFont="1" applyBorder="1" applyAlignment="1">
      <alignment horizontal="center" vertical="center"/>
    </xf>
    <xf numFmtId="170" fontId="37" fillId="0" borderId="1" xfId="0" applyNumberFormat="1" applyFont="1" applyBorder="1" applyAlignment="1">
      <alignment horizontal="center" vertical="center"/>
    </xf>
    <xf numFmtId="0" fontId="43" fillId="6" borderId="1" xfId="0" applyFont="1" applyFill="1" applyBorder="1" applyAlignment="1">
      <alignment horizontal="center" vertical="center" wrapText="1"/>
    </xf>
    <xf numFmtId="0" fontId="43" fillId="6" borderId="1" xfId="0" applyFont="1" applyFill="1" applyBorder="1" applyAlignment="1">
      <alignment horizontal="left" vertical="center" wrapText="1"/>
    </xf>
    <xf numFmtId="0" fontId="43" fillId="6" borderId="1" xfId="0" applyFont="1" applyFill="1" applyBorder="1" applyAlignment="1">
      <alignment horizontal="center" vertical="center"/>
    </xf>
    <xf numFmtId="170" fontId="43" fillId="6" borderId="1" xfId="0" applyNumberFormat="1" applyFont="1" applyFill="1" applyBorder="1" applyAlignment="1">
      <alignment horizontal="center" vertical="center"/>
    </xf>
    <xf numFmtId="170" fontId="43" fillId="6"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37" fillId="4" borderId="1" xfId="0" applyFont="1" applyFill="1" applyBorder="1" applyAlignment="1">
      <alignment horizontal="left" vertical="center" wrapText="1"/>
    </xf>
    <xf numFmtId="0" fontId="37" fillId="4" borderId="1" xfId="0" applyFont="1" applyFill="1" applyBorder="1" applyAlignment="1">
      <alignment vertical="center" wrapText="1"/>
    </xf>
    <xf numFmtId="0" fontId="37" fillId="0" borderId="1" xfId="0" applyFont="1" applyBorder="1" applyAlignment="1">
      <alignment vertical="center" wrapText="1"/>
    </xf>
    <xf numFmtId="170" fontId="37" fillId="7" borderId="1" xfId="0" applyNumberFormat="1" applyFont="1" applyFill="1" applyBorder="1" applyAlignment="1">
      <alignment horizontal="center" vertical="center" wrapText="1"/>
    </xf>
    <xf numFmtId="167" fontId="8" fillId="4" borderId="1" xfId="23" applyNumberFormat="1" applyFont="1" applyFill="1" applyBorder="1" applyAlignment="1">
      <alignment horizontal="center" vertical="center"/>
    </xf>
    <xf numFmtId="167" fontId="8" fillId="4" borderId="1" xfId="23" applyNumberFormat="1" applyFont="1" applyFill="1" applyBorder="1" applyAlignment="1">
      <alignment horizontal="center" vertical="center" wrapText="1"/>
    </xf>
    <xf numFmtId="0" fontId="8" fillId="4" borderId="1" xfId="23" applyFont="1" applyFill="1" applyBorder="1" applyAlignment="1">
      <alignment horizontal="left" vertical="center" wrapText="1"/>
    </xf>
    <xf numFmtId="0" fontId="8" fillId="4" borderId="1" xfId="23" applyFont="1" applyFill="1" applyBorder="1" applyAlignment="1">
      <alignment horizontal="center" vertical="center"/>
    </xf>
    <xf numFmtId="0" fontId="8" fillId="4" borderId="1" xfId="23" applyFont="1" applyFill="1" applyBorder="1" applyAlignment="1">
      <alignment horizontal="center" vertical="center" textRotation="90"/>
    </xf>
    <xf numFmtId="167" fontId="10" fillId="4" borderId="1" xfId="23" applyNumberFormat="1" applyFont="1" applyFill="1" applyBorder="1" applyAlignment="1">
      <alignment horizontal="center" vertical="center" wrapText="1"/>
    </xf>
    <xf numFmtId="0" fontId="8" fillId="4" borderId="1" xfId="23" applyFont="1" applyFill="1" applyBorder="1" applyAlignment="1">
      <alignment horizontal="left" vertical="top" wrapText="1"/>
    </xf>
    <xf numFmtId="167" fontId="8" fillId="4" borderId="1" xfId="23" applyNumberFormat="1" applyFont="1" applyFill="1" applyBorder="1" applyAlignment="1">
      <alignment horizontal="center" vertical="center" textRotation="90" wrapText="1"/>
    </xf>
    <xf numFmtId="0" fontId="8" fillId="4" borderId="1" xfId="23" applyFont="1" applyFill="1" applyBorder="1" applyAlignment="1">
      <alignment vertical="center" wrapText="1"/>
    </xf>
    <xf numFmtId="0" fontId="8" fillId="4" borderId="1" xfId="23" applyNumberFormat="1" applyFont="1" applyFill="1" applyBorder="1" applyAlignment="1">
      <alignment horizontal="center" vertical="center" wrapText="1"/>
    </xf>
    <xf numFmtId="165" fontId="8" fillId="4" borderId="1" xfId="23" applyNumberFormat="1" applyFont="1" applyFill="1" applyBorder="1" applyAlignment="1">
      <alignment vertical="center" wrapText="1"/>
    </xf>
    <xf numFmtId="0" fontId="8" fillId="4" borderId="1" xfId="23" applyFont="1" applyFill="1" applyBorder="1" applyAlignment="1">
      <alignment horizontal="center" vertical="top" wrapText="1"/>
    </xf>
    <xf numFmtId="167" fontId="10" fillId="4" borderId="1" xfId="23" applyNumberFormat="1" applyFont="1" applyFill="1" applyBorder="1" applyAlignment="1">
      <alignment horizontal="center" vertical="center"/>
    </xf>
    <xf numFmtId="0" fontId="10" fillId="4" borderId="1" xfId="23" applyFont="1" applyFill="1" applyBorder="1" applyAlignment="1">
      <alignment horizontal="center" vertical="center" textRotation="90" wrapText="1"/>
    </xf>
    <xf numFmtId="0" fontId="10" fillId="4" borderId="1" xfId="23" applyFont="1" applyFill="1" applyBorder="1" applyAlignment="1">
      <alignment horizontal="center" vertical="center" wrapText="1"/>
    </xf>
    <xf numFmtId="0" fontId="13" fillId="4" borderId="1" xfId="23" applyFont="1" applyFill="1" applyBorder="1" applyAlignment="1">
      <alignment horizontal="center" vertical="center" wrapText="1"/>
    </xf>
    <xf numFmtId="0" fontId="8" fillId="4" borderId="1" xfId="23" applyFont="1" applyFill="1" applyBorder="1" applyAlignment="1">
      <alignment horizontal="justify" vertical="center" wrapText="1"/>
    </xf>
    <xf numFmtId="0" fontId="8" fillId="15" borderId="1" xfId="23" applyFont="1" applyFill="1" applyBorder="1" applyAlignment="1">
      <alignment horizontal="center" vertical="center" textRotation="90" wrapText="1"/>
    </xf>
    <xf numFmtId="0" fontId="10" fillId="15" borderId="1" xfId="23" applyFont="1" applyFill="1" applyBorder="1" applyAlignment="1">
      <alignment horizontal="center" vertical="center" wrapText="1"/>
    </xf>
    <xf numFmtId="0" fontId="10" fillId="15" borderId="1" xfId="23" applyFont="1" applyFill="1" applyBorder="1" applyAlignment="1">
      <alignment vertical="center" wrapText="1"/>
    </xf>
    <xf numFmtId="167" fontId="10" fillId="15" borderId="1" xfId="23" applyNumberFormat="1" applyFont="1" applyFill="1" applyBorder="1" applyAlignment="1">
      <alignment horizontal="center" vertical="center" wrapText="1"/>
    </xf>
    <xf numFmtId="0" fontId="8" fillId="15" borderId="1" xfId="23" applyFont="1" applyFill="1" applyBorder="1" applyAlignment="1">
      <alignment horizontal="center" vertical="center" wrapText="1"/>
    </xf>
    <xf numFmtId="167" fontId="8" fillId="15" borderId="1" xfId="23" applyNumberFormat="1" applyFont="1" applyFill="1" applyBorder="1" applyAlignment="1">
      <alignment horizontal="center" vertical="center" wrapText="1"/>
    </xf>
    <xf numFmtId="167" fontId="8" fillId="15" borderId="1" xfId="23" applyNumberFormat="1" applyFont="1" applyFill="1" applyBorder="1" applyAlignment="1">
      <alignment horizontal="center" vertical="center"/>
    </xf>
    <xf numFmtId="0" fontId="9" fillId="4" borderId="1" xfId="23" applyFont="1" applyFill="1" applyBorder="1" applyAlignment="1">
      <alignment horizontal="center" vertical="center" wrapText="1"/>
    </xf>
    <xf numFmtId="0" fontId="8" fillId="4" borderId="1" xfId="23" applyFont="1" applyFill="1" applyBorder="1" applyAlignment="1">
      <alignment horizontal="center" vertical="center" wrapText="1"/>
    </xf>
    <xf numFmtId="0" fontId="8" fillId="4" borderId="1" xfId="23" applyFont="1" applyFill="1" applyBorder="1" applyAlignment="1">
      <alignment horizontal="center" vertical="center" textRotation="90" wrapText="1"/>
    </xf>
    <xf numFmtId="0" fontId="10" fillId="4" borderId="1" xfId="23" applyFont="1" applyFill="1" applyBorder="1" applyAlignment="1">
      <alignment vertical="center" wrapText="1"/>
    </xf>
    <xf numFmtId="0" fontId="8" fillId="6" borderId="1" xfId="23" applyFont="1" applyFill="1" applyBorder="1" applyAlignment="1">
      <alignment horizontal="center" vertical="center" wrapText="1"/>
    </xf>
    <xf numFmtId="0" fontId="10" fillId="6" borderId="1" xfId="23" applyFont="1" applyFill="1" applyBorder="1" applyAlignment="1">
      <alignment vertical="center" wrapText="1"/>
    </xf>
    <xf numFmtId="167" fontId="10" fillId="6" borderId="1" xfId="23" applyNumberFormat="1" applyFont="1" applyFill="1" applyBorder="1" applyAlignment="1">
      <alignment horizontal="center" vertical="center" wrapText="1"/>
    </xf>
    <xf numFmtId="167" fontId="8" fillId="6" borderId="1" xfId="23" applyNumberFormat="1" applyFont="1" applyFill="1" applyBorder="1" applyAlignment="1">
      <alignment horizontal="center" vertical="center" wrapText="1"/>
    </xf>
    <xf numFmtId="2" fontId="18"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32" fillId="0" borderId="1" xfId="0" applyFont="1" applyBorder="1"/>
    <xf numFmtId="0" fontId="32" fillId="0" borderId="1" xfId="0" applyFont="1" applyBorder="1" applyAlignment="1">
      <alignment horizontal="center"/>
    </xf>
    <xf numFmtId="0" fontId="48" fillId="0" borderId="1" xfId="0" applyFont="1" applyBorder="1"/>
    <xf numFmtId="0" fontId="10" fillId="0" borderId="1" xfId="0" applyFont="1" applyBorder="1" applyAlignment="1">
      <alignment horizontal="left" vertical="center"/>
    </xf>
    <xf numFmtId="0" fontId="48" fillId="0" borderId="1" xfId="0" applyFont="1" applyBorder="1" applyAlignment="1">
      <alignment horizontal="center"/>
    </xf>
    <xf numFmtId="0" fontId="48" fillId="0" borderId="1" xfId="0" applyFont="1" applyBorder="1" applyAlignment="1">
      <alignment wrapText="1"/>
    </xf>
    <xf numFmtId="0" fontId="48" fillId="0" borderId="1" xfId="0" applyFont="1" applyBorder="1" applyAlignment="1">
      <alignment horizontal="center" wrapText="1"/>
    </xf>
    <xf numFmtId="165" fontId="12" fillId="0" borderId="1" xfId="0" applyNumberFormat="1" applyFont="1" applyBorder="1" applyAlignment="1">
      <alignment horizontal="center" vertical="center"/>
    </xf>
    <xf numFmtId="165" fontId="13" fillId="0" borderId="1" xfId="0" applyNumberFormat="1" applyFont="1" applyBorder="1" applyAlignment="1">
      <alignment horizontal="center" vertical="center" textRotation="90" wrapText="1"/>
    </xf>
    <xf numFmtId="165" fontId="37" fillId="0" borderId="1" xfId="0" applyNumberFormat="1" applyFont="1" applyBorder="1" applyAlignment="1">
      <alignment horizontal="left" vertical="center" wrapText="1"/>
    </xf>
    <xf numFmtId="165" fontId="37"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165" fontId="13" fillId="4" borderId="1" xfId="0" applyNumberFormat="1" applyFont="1" applyFill="1" applyBorder="1" applyAlignment="1">
      <alignment horizontal="center" vertical="center" wrapText="1"/>
    </xf>
    <xf numFmtId="165" fontId="37"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13" fillId="0" borderId="1" xfId="0" applyFont="1" applyBorder="1" applyAlignment="1">
      <alignment horizontal="center" vertical="center" textRotation="90" wrapText="1" readingOrder="1"/>
    </xf>
    <xf numFmtId="0" fontId="45" fillId="0" borderId="1" xfId="0" applyFont="1" applyBorder="1" applyAlignment="1">
      <alignment horizontal="center" vertical="center"/>
    </xf>
    <xf numFmtId="0" fontId="45" fillId="0" borderId="1" xfId="0" applyFont="1" applyBorder="1" applyAlignment="1">
      <alignment horizontal="left" vertical="center"/>
    </xf>
    <xf numFmtId="0" fontId="44" fillId="0" borderId="1" xfId="0" applyFont="1" applyBorder="1"/>
    <xf numFmtId="167" fontId="45" fillId="0" borderId="1" xfId="0" applyNumberFormat="1" applyFont="1" applyBorder="1" applyAlignment="1">
      <alignment horizontal="center" vertical="center"/>
    </xf>
    <xf numFmtId="0" fontId="61" fillId="0" borderId="1" xfId="0" applyFont="1" applyBorder="1"/>
    <xf numFmtId="0" fontId="61" fillId="0" borderId="1" xfId="0" applyFont="1" applyBorder="1" applyAlignment="1">
      <alignment horizontal="center"/>
    </xf>
    <xf numFmtId="0" fontId="62" fillId="0" borderId="1" xfId="0" applyFont="1" applyBorder="1"/>
    <xf numFmtId="0" fontId="43" fillId="0" borderId="1" xfId="0" applyFont="1" applyBorder="1" applyAlignment="1">
      <alignment wrapText="1"/>
    </xf>
    <xf numFmtId="0" fontId="37" fillId="0" borderId="1" xfId="0" applyFont="1" applyBorder="1"/>
    <xf numFmtId="167" fontId="36" fillId="0" borderId="1" xfId="0" applyNumberFormat="1" applyFont="1" applyBorder="1" applyAlignment="1">
      <alignment horizontal="center"/>
    </xf>
    <xf numFmtId="0" fontId="63" fillId="0" borderId="1" xfId="0" applyFont="1" applyBorder="1"/>
    <xf numFmtId="0" fontId="13" fillId="0" borderId="1" xfId="0" applyFont="1" applyBorder="1" applyAlignment="1">
      <alignment horizontal="center" vertical="top" wrapText="1"/>
    </xf>
    <xf numFmtId="165" fontId="43" fillId="0" borderId="1" xfId="0" applyNumberFormat="1" applyFont="1" applyBorder="1" applyAlignment="1">
      <alignment horizontal="left" vertical="center" wrapText="1"/>
    </xf>
    <xf numFmtId="165" fontId="36" fillId="0" borderId="1" xfId="0" applyNumberFormat="1" applyFont="1" applyBorder="1" applyAlignment="1">
      <alignment horizontal="center" vertical="center"/>
    </xf>
    <xf numFmtId="167" fontId="36" fillId="0" borderId="1" xfId="0" applyNumberFormat="1" applyFont="1" applyBorder="1" applyAlignment="1">
      <alignment horizontal="center" vertical="center" wrapText="1"/>
    </xf>
    <xf numFmtId="0" fontId="37" fillId="4" borderId="1" xfId="0" applyFont="1" applyFill="1" applyBorder="1" applyAlignment="1">
      <alignment horizontal="center" vertical="center"/>
    </xf>
    <xf numFmtId="0" fontId="32" fillId="6" borderId="1" xfId="0" applyFont="1" applyFill="1" applyBorder="1"/>
    <xf numFmtId="0" fontId="32" fillId="6" borderId="1" xfId="0" applyFont="1" applyFill="1" applyBorder="1" applyAlignment="1">
      <alignment horizontal="center"/>
    </xf>
    <xf numFmtId="0" fontId="8" fillId="0" borderId="0" xfId="0" applyFont="1" applyBorder="1" applyAlignment="1">
      <alignment horizontal="left" vertical="center" wrapText="1"/>
    </xf>
    <xf numFmtId="0" fontId="8" fillId="0" borderId="1" xfId="28" applyFont="1" applyFill="1" applyBorder="1" applyAlignment="1">
      <alignment horizontal="center" vertical="center" wrapText="1"/>
    </xf>
    <xf numFmtId="0" fontId="8" fillId="0" borderId="1" xfId="28" applyFont="1" applyFill="1" applyBorder="1"/>
    <xf numFmtId="0" fontId="8" fillId="0" borderId="1" xfId="28" applyFont="1" applyFill="1" applyBorder="1" applyAlignment="1">
      <alignment horizontal="center" vertical="top" wrapText="1"/>
    </xf>
    <xf numFmtId="167" fontId="52" fillId="6" borderId="1" xfId="15" applyNumberFormat="1" applyFont="1" applyFill="1" applyBorder="1" applyAlignment="1">
      <alignment vertical="center" shrinkToFit="1"/>
    </xf>
    <xf numFmtId="0" fontId="8" fillId="0" borderId="1" xfId="15" applyFont="1" applyBorder="1" applyAlignment="1">
      <alignment horizontal="center" vertical="center" wrapText="1"/>
    </xf>
    <xf numFmtId="0" fontId="52" fillId="6" borderId="1" xfId="15" applyFont="1" applyFill="1" applyBorder="1" applyAlignment="1">
      <alignment horizontal="left" vertical="top" wrapText="1"/>
    </xf>
    <xf numFmtId="0" fontId="66" fillId="6" borderId="1" xfId="15" applyFont="1" applyFill="1" applyBorder="1" applyAlignment="1">
      <alignment horizontal="center" vertical="top" wrapText="1"/>
    </xf>
    <xf numFmtId="170" fontId="66" fillId="6" borderId="1" xfId="15" applyNumberFormat="1" applyFont="1" applyFill="1" applyBorder="1" applyAlignment="1">
      <alignment horizontal="center" vertical="top" shrinkToFit="1"/>
    </xf>
    <xf numFmtId="170" fontId="67" fillId="6" borderId="1" xfId="15" applyNumberFormat="1" applyFont="1" applyFill="1" applyBorder="1" applyAlignment="1">
      <alignment horizontal="center" vertical="top" shrinkToFit="1"/>
    </xf>
    <xf numFmtId="170" fontId="66" fillId="6" borderId="1" xfId="15" applyNumberFormat="1" applyFont="1" applyFill="1" applyBorder="1" applyAlignment="1">
      <alignment horizontal="right" vertical="top" wrapText="1"/>
    </xf>
    <xf numFmtId="170" fontId="67" fillId="6" borderId="1" xfId="15" applyNumberFormat="1" applyFont="1" applyFill="1" applyBorder="1" applyAlignment="1">
      <alignment horizontal="right" vertical="top" shrinkToFit="1"/>
    </xf>
    <xf numFmtId="0" fontId="66" fillId="6" borderId="1" xfId="15" applyFont="1" applyFill="1" applyBorder="1" applyAlignment="1">
      <alignment horizontal="center" vertical="center" textRotation="90" wrapText="1"/>
    </xf>
    <xf numFmtId="0" fontId="66" fillId="6" borderId="1" xfId="15" applyFont="1" applyFill="1" applyBorder="1" applyAlignment="1">
      <alignment horizontal="center" vertical="center" wrapText="1"/>
    </xf>
    <xf numFmtId="0" fontId="67" fillId="6" borderId="1" xfId="15" applyFont="1" applyFill="1" applyBorder="1" applyAlignment="1">
      <alignment horizontal="center" vertical="center" wrapText="1"/>
    </xf>
    <xf numFmtId="0" fontId="67" fillId="6" borderId="1" xfId="15" applyFont="1" applyFill="1" applyBorder="1" applyAlignment="1">
      <alignment horizontal="center" vertical="top" wrapText="1"/>
    </xf>
    <xf numFmtId="0" fontId="52" fillId="7" borderId="1" xfId="0" applyFont="1" applyFill="1" applyBorder="1" applyAlignment="1">
      <alignment horizontal="center" vertical="center" wrapText="1"/>
    </xf>
    <xf numFmtId="0" fontId="32" fillId="7" borderId="1" xfId="0" applyFont="1" applyFill="1" applyBorder="1"/>
    <xf numFmtId="167" fontId="10" fillId="7" borderId="1" xfId="0" applyNumberFormat="1" applyFont="1" applyFill="1" applyBorder="1" applyAlignment="1">
      <alignment horizontal="center" vertical="center"/>
    </xf>
    <xf numFmtId="167" fontId="52" fillId="7" borderId="1" xfId="0" applyNumberFormat="1" applyFont="1" applyFill="1" applyBorder="1" applyAlignment="1">
      <alignment horizontal="center" vertical="center"/>
    </xf>
    <xf numFmtId="0" fontId="36" fillId="7" borderId="1" xfId="0" applyFont="1" applyFill="1" applyBorder="1" applyAlignment="1">
      <alignment horizontal="center" vertical="center" wrapText="1"/>
    </xf>
    <xf numFmtId="165" fontId="37" fillId="7" borderId="1" xfId="0" applyNumberFormat="1" applyFont="1" applyFill="1" applyBorder="1" applyAlignment="1">
      <alignment horizontal="center" vertical="center" wrapText="1"/>
    </xf>
    <xf numFmtId="165" fontId="36" fillId="7" borderId="1" xfId="0" applyNumberFormat="1" applyFont="1" applyFill="1" applyBorder="1" applyAlignment="1">
      <alignment horizontal="center" vertical="center"/>
    </xf>
    <xf numFmtId="175" fontId="36"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52" fillId="6" borderId="1" xfId="0" applyFont="1" applyFill="1" applyBorder="1" applyAlignment="1">
      <alignment horizontal="center" vertical="center" wrapText="1"/>
    </xf>
    <xf numFmtId="171" fontId="8" fillId="9" borderId="1" xfId="10" applyNumberFormat="1" applyFont="1" applyFill="1" applyBorder="1" applyAlignment="1">
      <alignment horizontal="center" vertical="center" wrapText="1"/>
    </xf>
    <xf numFmtId="0" fontId="8" fillId="0" borderId="1" xfId="15" applyFont="1" applyBorder="1" applyAlignment="1">
      <alignment horizontal="center" vertical="top" wrapText="1"/>
    </xf>
    <xf numFmtId="0" fontId="10" fillId="4" borderId="1" xfId="23" applyFont="1" applyFill="1" applyBorder="1" applyAlignment="1">
      <alignment horizontal="center" vertical="center"/>
    </xf>
    <xf numFmtId="0" fontId="18" fillId="0" borderId="1" xfId="0" applyFont="1" applyBorder="1" applyAlignment="1">
      <alignment horizontal="left" vertical="top" wrapText="1"/>
    </xf>
    <xf numFmtId="167" fontId="12" fillId="0" borderId="1" xfId="0" applyNumberFormat="1" applyFont="1" applyBorder="1" applyAlignment="1">
      <alignment horizontal="center" vertical="center"/>
    </xf>
    <xf numFmtId="1" fontId="13" fillId="0" borderId="1" xfId="0" applyNumberFormat="1" applyFont="1" applyBorder="1" applyAlignment="1">
      <alignment horizontal="center" vertical="center" wrapText="1"/>
    </xf>
    <xf numFmtId="165" fontId="18" fillId="0" borderId="1" xfId="0" applyNumberFormat="1" applyFont="1" applyBorder="1" applyAlignment="1">
      <alignment horizontal="left" vertical="center" wrapText="1"/>
    </xf>
    <xf numFmtId="0" fontId="8" fillId="7" borderId="1" xfId="0" applyFont="1" applyFill="1" applyBorder="1" applyAlignment="1">
      <alignment horizontal="center" vertical="center" wrapText="1"/>
    </xf>
    <xf numFmtId="0" fontId="8" fillId="14" borderId="1" xfId="0" applyFont="1" applyFill="1" applyBorder="1" applyAlignment="1">
      <alignment vertical="center" wrapText="1"/>
    </xf>
    <xf numFmtId="0" fontId="8" fillId="14" borderId="1" xfId="0" applyFont="1" applyFill="1" applyBorder="1" applyAlignment="1">
      <alignment horizontal="center" vertical="center" wrapText="1"/>
    </xf>
    <xf numFmtId="165" fontId="10" fillId="0" borderId="1" xfId="0" applyNumberFormat="1" applyFont="1" applyBorder="1" applyAlignment="1">
      <alignment horizontal="center" vertical="center"/>
    </xf>
    <xf numFmtId="0" fontId="8" fillId="0" borderId="1" xfId="31" applyFont="1" applyBorder="1" applyAlignment="1">
      <alignment horizontal="center" vertical="center" wrapText="1"/>
    </xf>
    <xf numFmtId="0" fontId="71" fillId="0" borderId="1" xfId="0" applyFont="1" applyBorder="1" applyAlignment="1">
      <alignment horizontal="center" vertical="center"/>
    </xf>
    <xf numFmtId="0" fontId="49" fillId="0" borderId="1" xfId="0" applyFont="1" applyBorder="1"/>
    <xf numFmtId="0" fontId="71" fillId="0" borderId="1" xfId="0" applyFont="1" applyBorder="1"/>
    <xf numFmtId="0" fontId="49" fillId="0" borderId="1" xfId="0" applyFont="1" applyBorder="1" applyAlignment="1">
      <alignment horizontal="center"/>
    </xf>
    <xf numFmtId="0" fontId="54" fillId="0" borderId="1" xfId="0" applyFont="1" applyBorder="1"/>
    <xf numFmtId="0" fontId="20" fillId="0" borderId="1" xfId="0" applyFont="1" applyBorder="1" applyAlignment="1">
      <alignment horizontal="center" vertical="center" wrapText="1"/>
    </xf>
    <xf numFmtId="0" fontId="50" fillId="0" borderId="1" xfId="0" applyFont="1" applyBorder="1" applyAlignment="1">
      <alignment wrapText="1"/>
    </xf>
    <xf numFmtId="1" fontId="8" fillId="4" borderId="1" xfId="0" applyNumberFormat="1" applyFont="1" applyFill="1" applyBorder="1" applyAlignment="1">
      <alignment horizontal="center" vertical="center" wrapText="1"/>
    </xf>
    <xf numFmtId="0" fontId="8" fillId="4" borderId="1" xfId="31" applyFont="1" applyFill="1" applyBorder="1" applyAlignment="1">
      <alignment horizontal="center" vertical="center" wrapText="1"/>
    </xf>
    <xf numFmtId="0" fontId="8" fillId="0" borderId="1" xfId="31" applyFont="1" applyBorder="1" applyAlignment="1">
      <alignment horizontal="center" vertical="top" wrapText="1"/>
    </xf>
    <xf numFmtId="165" fontId="20" fillId="0" borderId="1" xfId="0" applyNumberFormat="1" applyFont="1" applyBorder="1" applyAlignment="1">
      <alignment horizontal="left" vertical="center" wrapText="1"/>
    </xf>
    <xf numFmtId="1" fontId="8" fillId="0" borderId="1" xfId="0" applyNumberFormat="1" applyFont="1" applyBorder="1" applyAlignment="1">
      <alignment horizontal="center" vertical="center" wrapText="1"/>
    </xf>
    <xf numFmtId="0" fontId="13" fillId="4" borderId="1" xfId="31" applyFont="1" applyFill="1" applyBorder="1" applyAlignment="1">
      <alignment horizontal="center" vertical="center" wrapText="1"/>
    </xf>
    <xf numFmtId="0" fontId="10" fillId="4" borderId="1" xfId="0" applyFont="1" applyFill="1" applyBorder="1" applyAlignment="1">
      <alignment horizontal="center" vertical="top" wrapText="1"/>
    </xf>
    <xf numFmtId="0" fontId="13" fillId="0" borderId="1" xfId="31" applyFont="1" applyBorder="1" applyAlignment="1">
      <alignment horizontal="center" vertical="center" wrapText="1"/>
    </xf>
    <xf numFmtId="0" fontId="26" fillId="0" borderId="1" xfId="0" applyFont="1" applyBorder="1"/>
    <xf numFmtId="0" fontId="26" fillId="6" borderId="1" xfId="0" applyFont="1" applyFill="1" applyBorder="1"/>
    <xf numFmtId="9" fontId="21"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2" fontId="8" fillId="0" borderId="1" xfId="21" applyNumberFormat="1" applyFont="1" applyBorder="1" applyAlignment="1">
      <alignment horizontal="left" vertical="center" wrapText="1"/>
    </xf>
    <xf numFmtId="1" fontId="8" fillId="0" borderId="1" xfId="0" applyNumberFormat="1" applyFont="1" applyBorder="1" applyAlignment="1">
      <alignment horizontal="left" vertical="center" wrapText="1"/>
    </xf>
    <xf numFmtId="9" fontId="21" fillId="0" borderId="1" xfId="0" applyNumberFormat="1" applyFont="1" applyBorder="1" applyAlignment="1">
      <alignment horizontal="left" vertical="center" wrapText="1"/>
    </xf>
    <xf numFmtId="0" fontId="22" fillId="0" borderId="1" xfId="0" applyFont="1" applyBorder="1"/>
    <xf numFmtId="0" fontId="8" fillId="0" borderId="1" xfId="0" applyFont="1" applyBorder="1" applyAlignment="1">
      <alignment horizontal="left" vertical="center"/>
    </xf>
    <xf numFmtId="0" fontId="8" fillId="6" borderId="1" xfId="0" applyFont="1" applyFill="1" applyBorder="1" applyAlignment="1">
      <alignment horizontal="center" vertical="center"/>
    </xf>
    <xf numFmtId="0" fontId="22" fillId="0" borderId="1" xfId="0" applyFont="1" applyBorder="1" applyAlignment="1">
      <alignment horizontal="center" vertical="center"/>
    </xf>
    <xf numFmtId="0" fontId="38" fillId="0" borderId="1" xfId="0" applyFont="1" applyBorder="1" applyAlignment="1">
      <alignment horizontal="center" vertical="center"/>
    </xf>
    <xf numFmtId="0" fontId="8" fillId="0" borderId="1" xfId="0" applyFont="1" applyBorder="1" applyAlignment="1">
      <alignment vertical="center"/>
    </xf>
    <xf numFmtId="0" fontId="0" fillId="6" borderId="1" xfId="0" applyFill="1" applyBorder="1"/>
    <xf numFmtId="165" fontId="0" fillId="0" borderId="1" xfId="0" applyNumberFormat="1" applyBorder="1"/>
    <xf numFmtId="0" fontId="40" fillId="6"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left" vertical="center" wrapText="1"/>
    </xf>
    <xf numFmtId="0" fontId="10" fillId="6" borderId="1" xfId="0" applyFont="1" applyFill="1" applyBorder="1" applyAlignment="1">
      <alignment horizontal="center" vertical="center"/>
    </xf>
    <xf numFmtId="0" fontId="10" fillId="6" borderId="1" xfId="16" applyNumberFormat="1" applyFont="1" applyFill="1" applyBorder="1" applyAlignment="1">
      <alignment horizontal="center" vertical="center"/>
    </xf>
    <xf numFmtId="174" fontId="10" fillId="6" borderId="1" xfId="16" applyNumberFormat="1" applyFont="1" applyFill="1" applyBorder="1" applyAlignment="1">
      <alignment horizontal="center" vertical="center"/>
    </xf>
    <xf numFmtId="164" fontId="8" fillId="0" borderId="1" xfId="16" applyFont="1" applyFill="1" applyBorder="1" applyAlignment="1">
      <alignment horizontal="center" vertical="center"/>
    </xf>
    <xf numFmtId="164" fontId="8" fillId="0" borderId="1" xfId="16" applyFont="1" applyFill="1" applyBorder="1" applyAlignment="1">
      <alignment horizontal="center" vertical="center" wrapText="1"/>
    </xf>
    <xf numFmtId="164" fontId="8" fillId="0" borderId="1" xfId="16" applyFont="1" applyBorder="1" applyAlignment="1">
      <alignment horizontal="center" vertical="center"/>
    </xf>
    <xf numFmtId="0" fontId="8" fillId="0" borderId="1" xfId="0" applyFont="1" applyBorder="1" applyAlignment="1">
      <alignment horizontal="left" vertical="top" wrapText="1"/>
    </xf>
    <xf numFmtId="174" fontId="8" fillId="0" borderId="1" xfId="16" applyNumberFormat="1" applyFont="1" applyFill="1" applyBorder="1" applyAlignment="1">
      <alignment horizontal="center" vertical="center" wrapText="1"/>
    </xf>
    <xf numFmtId="164" fontId="10" fillId="0" borderId="1" xfId="16" applyFont="1" applyBorder="1" applyAlignment="1">
      <alignment horizontal="center" vertical="center"/>
    </xf>
    <xf numFmtId="174" fontId="10" fillId="0" borderId="1" xfId="16" applyNumberFormat="1" applyFont="1" applyFill="1" applyBorder="1" applyAlignment="1">
      <alignment horizontal="center" vertical="center" wrapText="1"/>
    </xf>
    <xf numFmtId="164" fontId="10" fillId="0" borderId="1" xfId="16" applyFont="1" applyFill="1" applyBorder="1" applyAlignment="1">
      <alignment horizontal="center" vertical="center" wrapText="1"/>
    </xf>
    <xf numFmtId="0" fontId="10" fillId="12" borderId="1" xfId="0" applyFont="1" applyFill="1" applyBorder="1" applyAlignment="1">
      <alignment vertical="center" wrapText="1"/>
    </xf>
    <xf numFmtId="0" fontId="28" fillId="12" borderId="1" xfId="0" applyFont="1" applyFill="1" applyBorder="1" applyAlignment="1">
      <alignment horizontal="center" vertical="center" wrapText="1"/>
    </xf>
    <xf numFmtId="174" fontId="10" fillId="12" borderId="1" xfId="16" applyNumberFormat="1" applyFont="1" applyFill="1" applyBorder="1" applyAlignment="1">
      <alignment horizontal="center" vertical="center" wrapText="1"/>
    </xf>
    <xf numFmtId="164" fontId="10" fillId="12" borderId="1" xfId="16" applyFont="1" applyFill="1" applyBorder="1" applyAlignment="1">
      <alignment horizontal="center" vertical="center" wrapText="1"/>
    </xf>
    <xf numFmtId="0" fontId="10"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174" fontId="8" fillId="13" borderId="1" xfId="16" applyNumberFormat="1" applyFont="1" applyFill="1" applyBorder="1" applyAlignment="1">
      <alignment horizontal="center" vertical="center"/>
    </xf>
    <xf numFmtId="164" fontId="8" fillId="13" borderId="1" xfId="16" applyFont="1" applyFill="1" applyBorder="1" applyAlignment="1">
      <alignment horizontal="left" vertical="top"/>
    </xf>
    <xf numFmtId="0" fontId="8" fillId="0" borderId="1" xfId="0" applyFont="1" applyBorder="1" applyAlignment="1">
      <alignment vertical="top" wrapText="1"/>
    </xf>
    <xf numFmtId="2" fontId="8" fillId="13" borderId="1" xfId="0" applyNumberFormat="1" applyFont="1" applyFill="1" applyBorder="1" applyAlignment="1">
      <alignment horizontal="center" vertical="top" wrapText="1"/>
    </xf>
    <xf numFmtId="164" fontId="8" fillId="0" borderId="1" xfId="16" applyFont="1" applyFill="1" applyBorder="1" applyAlignment="1">
      <alignment horizontal="left" vertical="top" wrapText="1"/>
    </xf>
    <xf numFmtId="0" fontId="22" fillId="6" borderId="1" xfId="0" applyFont="1" applyFill="1" applyBorder="1"/>
    <xf numFmtId="174" fontId="8" fillId="0" borderId="1" xfId="16" applyNumberFormat="1" applyFont="1" applyBorder="1" applyAlignment="1">
      <alignment horizontal="center" vertical="center"/>
    </xf>
    <xf numFmtId="174" fontId="8" fillId="0" borderId="1" xfId="16" applyNumberFormat="1" applyFont="1" applyFill="1" applyBorder="1" applyAlignment="1">
      <alignment horizontal="center" vertical="center"/>
    </xf>
    <xf numFmtId="174" fontId="8" fillId="0" borderId="1" xfId="16" applyNumberFormat="1" applyFont="1" applyFill="1" applyBorder="1" applyAlignment="1">
      <alignment horizontal="left" vertical="center" wrapText="1"/>
    </xf>
    <xf numFmtId="2" fontId="8" fillId="0" borderId="1" xfId="0" applyNumberFormat="1" applyFont="1" applyBorder="1" applyAlignment="1">
      <alignment horizontal="center" vertical="top" wrapText="1"/>
    </xf>
    <xf numFmtId="0" fontId="8" fillId="13" borderId="1" xfId="0" applyFont="1" applyFill="1" applyBorder="1" applyAlignment="1">
      <alignment horizontal="left" vertical="top" wrapText="1"/>
    </xf>
    <xf numFmtId="2" fontId="10" fillId="0" borderId="1" xfId="16" applyNumberFormat="1" applyFont="1" applyFill="1" applyBorder="1" applyAlignment="1">
      <alignment horizontal="center" vertical="center" wrapText="1"/>
    </xf>
    <xf numFmtId="174" fontId="8" fillId="0" borderId="1" xfId="16" applyNumberFormat="1" applyFont="1" applyBorder="1" applyAlignment="1">
      <alignment horizontal="left" vertical="center"/>
    </xf>
    <xf numFmtId="167" fontId="8" fillId="0" borderId="1" xfId="0" applyNumberFormat="1" applyFont="1" applyBorder="1" applyAlignment="1">
      <alignment horizontal="left" vertical="top" wrapText="1"/>
    </xf>
    <xf numFmtId="0" fontId="10" fillId="13" borderId="1" xfId="0" applyFont="1" applyFill="1" applyBorder="1" applyAlignment="1">
      <alignment vertical="center" wrapText="1"/>
    </xf>
    <xf numFmtId="174" fontId="8" fillId="0" borderId="1" xfId="16" applyNumberFormat="1" applyFont="1" applyFill="1" applyBorder="1" applyAlignment="1">
      <alignment horizontal="left" vertical="top" wrapText="1"/>
    </xf>
    <xf numFmtId="174" fontId="10" fillId="0" borderId="1" xfId="16" applyNumberFormat="1" applyFont="1" applyBorder="1" applyAlignment="1">
      <alignment horizontal="left" vertical="top"/>
    </xf>
    <xf numFmtId="0" fontId="11" fillId="6" borderId="1" xfId="0" applyFont="1" applyFill="1" applyBorder="1" applyAlignment="1">
      <alignment vertical="center" wrapText="1"/>
    </xf>
    <xf numFmtId="0" fontId="11" fillId="0" borderId="1" xfId="0" applyFont="1" applyBorder="1" applyAlignment="1">
      <alignment vertical="center" wrapText="1"/>
    </xf>
    <xf numFmtId="170" fontId="11" fillId="14" borderId="1" xfId="0" applyNumberFormat="1" applyFont="1" applyFill="1" applyBorder="1" applyAlignment="1">
      <alignment vertical="center" wrapText="1"/>
    </xf>
    <xf numFmtId="0" fontId="52" fillId="14" borderId="1" xfId="0" applyFont="1" applyFill="1" applyBorder="1" applyAlignment="1">
      <alignment vertical="center" wrapText="1"/>
    </xf>
    <xf numFmtId="0" fontId="10" fillId="14" borderId="1" xfId="0" applyFont="1" applyFill="1" applyBorder="1" applyAlignment="1">
      <alignment vertical="center" wrapText="1"/>
    </xf>
    <xf numFmtId="0" fontId="12" fillId="14" borderId="1" xfId="0" applyFont="1" applyFill="1" applyBorder="1" applyAlignment="1">
      <alignment vertical="center" wrapText="1"/>
    </xf>
    <xf numFmtId="0" fontId="8" fillId="15" borderId="1" xfId="32" applyFont="1" applyFill="1" applyBorder="1" applyAlignment="1">
      <alignment horizontal="center" vertical="center" wrapText="1"/>
    </xf>
    <xf numFmtId="0" fontId="8" fillId="4" borderId="1" xfId="32" applyFont="1" applyFill="1" applyBorder="1" applyAlignment="1">
      <alignment horizontal="center" vertical="center" wrapText="1"/>
    </xf>
    <xf numFmtId="0" fontId="37" fillId="0" borderId="1" xfId="11" applyFont="1" applyBorder="1" applyAlignment="1" applyProtection="1">
      <alignment horizontal="center" vertical="center" wrapText="1"/>
      <protection locked="0"/>
    </xf>
    <xf numFmtId="0" fontId="36" fillId="0" borderId="1" xfId="11" applyFont="1" applyBorder="1" applyAlignment="1" applyProtection="1">
      <alignment horizontal="center" vertical="center" wrapText="1"/>
      <protection locked="0"/>
    </xf>
    <xf numFmtId="0" fontId="37" fillId="0" borderId="1" xfId="11" applyFont="1" applyBorder="1" applyAlignment="1" applyProtection="1">
      <alignment horizontal="center" vertical="center" textRotation="90" wrapText="1"/>
      <protection locked="0"/>
    </xf>
    <xf numFmtId="0" fontId="43" fillId="0" borderId="1" xfId="11" applyFont="1" applyBorder="1" applyAlignment="1" applyProtection="1">
      <alignment horizontal="center" vertical="center" wrapText="1"/>
      <protection locked="0"/>
    </xf>
    <xf numFmtId="0" fontId="45" fillId="0" borderId="1" xfId="11" applyFont="1" applyBorder="1" applyAlignment="1" applyProtection="1">
      <alignment horizontal="center" vertical="center" wrapText="1"/>
      <protection locked="0"/>
    </xf>
    <xf numFmtId="167" fontId="43" fillId="0" borderId="1" xfId="11" applyNumberFormat="1" applyFont="1" applyBorder="1" applyAlignment="1" applyProtection="1">
      <alignment horizontal="center" vertical="center" wrapText="1"/>
      <protection locked="0"/>
    </xf>
    <xf numFmtId="167" fontId="37" fillId="0" borderId="1" xfId="11" applyNumberFormat="1" applyFont="1" applyBorder="1" applyAlignment="1" applyProtection="1">
      <alignment horizontal="center" vertical="center" wrapText="1"/>
      <protection locked="0"/>
    </xf>
    <xf numFmtId="0" fontId="36" fillId="0" borderId="1" xfId="11" applyFont="1" applyBorder="1" applyAlignment="1">
      <alignment horizontal="center" vertical="center" wrapText="1"/>
    </xf>
    <xf numFmtId="0" fontId="37" fillId="0" borderId="1" xfId="11" applyFont="1" applyBorder="1" applyAlignment="1">
      <alignment horizontal="center" vertical="center"/>
    </xf>
    <xf numFmtId="167" fontId="36" fillId="0" borderId="1" xfId="11" applyNumberFormat="1" applyFont="1" applyBorder="1" applyAlignment="1" applyProtection="1">
      <alignment horizontal="center" vertical="center" wrapText="1"/>
      <protection locked="0"/>
    </xf>
    <xf numFmtId="0" fontId="37" fillId="0" borderId="1" xfId="11" applyFont="1" applyBorder="1" applyAlignment="1">
      <alignment horizontal="center" vertical="center" textRotation="90" wrapText="1"/>
    </xf>
    <xf numFmtId="167" fontId="37" fillId="0" borderId="1" xfId="11" applyNumberFormat="1" applyFont="1" applyBorder="1" applyAlignment="1">
      <alignment horizontal="center" vertical="center" wrapText="1"/>
    </xf>
    <xf numFmtId="0" fontId="37" fillId="0" borderId="1" xfId="11" applyFont="1" applyBorder="1" applyAlignment="1">
      <alignment horizontal="center" vertical="center" wrapText="1"/>
    </xf>
    <xf numFmtId="0" fontId="15" fillId="0" borderId="1" xfId="11" applyFont="1" applyBorder="1" applyAlignment="1">
      <alignment horizontal="center" vertical="center" wrapText="1"/>
    </xf>
    <xf numFmtId="0" fontId="9" fillId="0" borderId="1" xfId="11" applyFont="1" applyBorder="1" applyAlignment="1">
      <alignment horizontal="center" vertical="center"/>
    </xf>
    <xf numFmtId="167" fontId="15" fillId="0" borderId="1" xfId="11" applyNumberFormat="1" applyFont="1" applyBorder="1" applyAlignment="1" applyProtection="1">
      <alignment horizontal="center" vertical="center" wrapText="1"/>
      <protection locked="0"/>
    </xf>
    <xf numFmtId="0" fontId="9" fillId="0" borderId="1" xfId="11" applyFont="1" applyBorder="1" applyAlignment="1">
      <alignment horizontal="center" vertical="center" textRotation="90" wrapText="1"/>
    </xf>
    <xf numFmtId="0" fontId="9" fillId="0" borderId="1" xfId="11" applyFont="1" applyBorder="1" applyAlignment="1">
      <alignment horizontal="center" vertical="center" wrapText="1"/>
    </xf>
    <xf numFmtId="167" fontId="9" fillId="0" borderId="1" xfId="11" applyNumberFormat="1" applyFont="1" applyBorder="1" applyAlignment="1">
      <alignment horizontal="center" vertical="center" wrapText="1"/>
    </xf>
    <xf numFmtId="0" fontId="37" fillId="0" borderId="1" xfId="11" applyFont="1" applyBorder="1" applyAlignment="1">
      <alignment horizontal="center" vertical="top" wrapText="1"/>
    </xf>
    <xf numFmtId="0" fontId="37" fillId="0" borderId="1" xfId="11" applyFont="1" applyBorder="1" applyAlignment="1">
      <alignment vertical="top" wrapText="1"/>
    </xf>
    <xf numFmtId="0" fontId="37" fillId="0" borderId="1" xfId="33" applyFont="1" applyBorder="1" applyAlignment="1">
      <alignment horizontal="center" vertical="top" wrapText="1"/>
    </xf>
    <xf numFmtId="167" fontId="37" fillId="0" borderId="1" xfId="33" applyNumberFormat="1" applyFont="1" applyBorder="1" applyAlignment="1">
      <alignment horizontal="center" vertical="top" wrapText="1"/>
    </xf>
    <xf numFmtId="0" fontId="9" fillId="0" borderId="1" xfId="33" applyFont="1" applyBorder="1" applyAlignment="1">
      <alignment horizontal="center" vertical="center" textRotation="90" wrapText="1"/>
    </xf>
    <xf numFmtId="0" fontId="9" fillId="0" borderId="1" xfId="33" applyFont="1" applyBorder="1" applyAlignment="1">
      <alignment horizontal="center" vertical="top" wrapText="1"/>
    </xf>
    <xf numFmtId="167" fontId="9" fillId="0" borderId="1" xfId="12" applyNumberFormat="1" applyFont="1" applyBorder="1" applyAlignment="1">
      <alignment horizontal="center" vertical="center" wrapText="1"/>
    </xf>
    <xf numFmtId="167" fontId="37" fillId="0" borderId="1" xfId="11" applyNumberFormat="1" applyFont="1" applyBorder="1" applyAlignment="1">
      <alignment horizontal="center" vertical="top" wrapText="1"/>
    </xf>
    <xf numFmtId="1" fontId="37" fillId="0" borderId="1" xfId="11" applyNumberFormat="1" applyFont="1" applyBorder="1" applyAlignment="1">
      <alignment horizontal="center" vertical="top" wrapText="1"/>
    </xf>
    <xf numFmtId="0" fontId="8" fillId="0" borderId="1" xfId="33" applyFont="1" applyBorder="1" applyAlignment="1">
      <alignment horizontal="center" vertical="top" wrapText="1"/>
    </xf>
    <xf numFmtId="0" fontId="41" fillId="0" borderId="1" xfId="33" applyFont="1" applyBorder="1" applyAlignment="1">
      <alignment horizontal="center" vertical="top" wrapText="1"/>
    </xf>
    <xf numFmtId="0" fontId="37" fillId="0" borderId="1" xfId="11" applyFont="1" applyBorder="1" applyAlignment="1">
      <alignment horizontal="left" vertical="top" wrapText="1"/>
    </xf>
    <xf numFmtId="167" fontId="37" fillId="0" borderId="1" xfId="11" applyNumberFormat="1" applyFont="1" applyBorder="1" applyAlignment="1" applyProtection="1">
      <alignment horizontal="center" vertical="top" wrapText="1"/>
      <protection locked="0"/>
    </xf>
    <xf numFmtId="167" fontId="36" fillId="0" borderId="1" xfId="11" applyNumberFormat="1" applyFont="1" applyBorder="1" applyAlignment="1" applyProtection="1">
      <alignment horizontal="center" vertical="top" wrapText="1"/>
      <protection locked="0"/>
    </xf>
    <xf numFmtId="170" fontId="8" fillId="0" borderId="1" xfId="33" applyNumberFormat="1" applyFont="1" applyBorder="1" applyAlignment="1">
      <alignment horizontal="center" vertical="top" wrapText="1"/>
    </xf>
    <xf numFmtId="2" fontId="9" fillId="0" borderId="1" xfId="11" applyNumberFormat="1" applyFont="1" applyBorder="1" applyAlignment="1">
      <alignment horizontal="center" vertical="top" wrapText="1"/>
    </xf>
    <xf numFmtId="167" fontId="8" fillId="0" borderId="1" xfId="11" applyNumberFormat="1" applyFont="1" applyBorder="1" applyAlignment="1">
      <alignment horizontal="center" vertical="top" wrapText="1"/>
    </xf>
    <xf numFmtId="0" fontId="37" fillId="0" borderId="1" xfId="33" applyFont="1" applyBorder="1" applyAlignment="1">
      <alignment vertical="top" wrapText="1"/>
    </xf>
    <xf numFmtId="167" fontId="69" fillId="0" borderId="1" xfId="33" applyNumberFormat="1" applyFont="1" applyBorder="1" applyAlignment="1">
      <alignment horizontal="center" vertical="top" wrapText="1"/>
    </xf>
    <xf numFmtId="167" fontId="9" fillId="0" borderId="1" xfId="33" applyNumberFormat="1" applyFont="1" applyBorder="1" applyAlignment="1">
      <alignment horizontal="center" vertical="top" wrapText="1"/>
    </xf>
    <xf numFmtId="165" fontId="9" fillId="0" borderId="1" xfId="33" applyNumberFormat="1" applyFont="1" applyBorder="1" applyAlignment="1">
      <alignment horizontal="center" vertical="top"/>
    </xf>
    <xf numFmtId="0" fontId="41" fillId="0" borderId="1" xfId="11" applyFont="1" applyBorder="1" applyAlignment="1">
      <alignment horizontal="center" vertical="top" wrapText="1"/>
    </xf>
    <xf numFmtId="0" fontId="46" fillId="0" borderId="1" xfId="11" applyFont="1" applyBorder="1" applyAlignment="1">
      <alignment horizontal="center" vertical="top" wrapText="1"/>
    </xf>
    <xf numFmtId="2" fontId="9" fillId="0" borderId="1" xfId="33" applyNumberFormat="1" applyFont="1" applyBorder="1" applyAlignment="1">
      <alignment horizontal="center" vertical="top"/>
    </xf>
    <xf numFmtId="0" fontId="46" fillId="0" borderId="1" xfId="15" applyFont="1" applyBorder="1" applyAlignment="1">
      <alignment horizontal="center" vertical="top" wrapText="1"/>
    </xf>
    <xf numFmtId="0" fontId="46" fillId="0" borderId="1" xfId="15" applyFont="1" applyBorder="1" applyAlignment="1">
      <alignment horizontal="center" vertical="top"/>
    </xf>
    <xf numFmtId="0" fontId="37" fillId="0" borderId="1" xfId="11" applyFont="1" applyBorder="1" applyAlignment="1" applyProtection="1">
      <alignment horizontal="center" vertical="top" wrapText="1"/>
      <protection locked="0"/>
    </xf>
    <xf numFmtId="0" fontId="47" fillId="0" borderId="1" xfId="11" applyFont="1" applyBorder="1" applyAlignment="1">
      <alignment horizontal="center" vertical="top" wrapText="1"/>
    </xf>
    <xf numFmtId="0" fontId="37" fillId="6" borderId="1" xfId="11" applyFont="1" applyFill="1" applyBorder="1" applyAlignment="1" applyProtection="1">
      <alignment horizontal="center" vertical="center" wrapText="1"/>
      <protection locked="0"/>
    </xf>
    <xf numFmtId="0" fontId="36" fillId="6" borderId="1" xfId="11" applyFont="1" applyFill="1" applyBorder="1" applyAlignment="1" applyProtection="1">
      <alignment horizontal="center" vertical="center" wrapText="1"/>
      <protection locked="0"/>
    </xf>
    <xf numFmtId="0" fontId="37" fillId="6" borderId="1" xfId="11" applyFont="1" applyFill="1" applyBorder="1" applyAlignment="1" applyProtection="1">
      <alignment horizontal="center" vertical="center" textRotation="90" wrapText="1"/>
      <protection locked="0"/>
    </xf>
    <xf numFmtId="0" fontId="26" fillId="0" borderId="0" xfId="0" applyFont="1" applyBorder="1"/>
    <xf numFmtId="0" fontId="10" fillId="0" borderId="0" xfId="2" applyFont="1" applyFill="1" applyBorder="1" applyAlignment="1">
      <alignment vertical="center" wrapText="1"/>
    </xf>
    <xf numFmtId="0" fontId="10" fillId="0" borderId="0" xfId="2" applyFont="1" applyFill="1" applyBorder="1" applyAlignment="1">
      <alignment horizontal="center" vertical="center"/>
    </xf>
    <xf numFmtId="0" fontId="8" fillId="0" borderId="0" xfId="2" applyFont="1" applyFill="1" applyBorder="1" applyAlignment="1">
      <alignment horizontal="center"/>
    </xf>
    <xf numFmtId="0" fontId="10" fillId="0" borderId="0" xfId="2" applyFont="1" applyFill="1" applyBorder="1" applyAlignment="1">
      <alignment horizontal="center"/>
    </xf>
    <xf numFmtId="0" fontId="8" fillId="0" borderId="0" xfId="2" applyFont="1" applyFill="1" applyBorder="1" applyAlignment="1">
      <alignment horizontal="center" vertical="center"/>
    </xf>
    <xf numFmtId="0" fontId="26" fillId="6" borderId="0" xfId="0" applyFont="1" applyFill="1" applyBorder="1"/>
    <xf numFmtId="0" fontId="70" fillId="0" borderId="0" xfId="0" applyFont="1" applyBorder="1"/>
    <xf numFmtId="0" fontId="8" fillId="6" borderId="0" xfId="0" applyFont="1" applyFill="1" applyBorder="1"/>
    <xf numFmtId="0" fontId="8" fillId="0" borderId="0" xfId="0" applyFont="1" applyBorder="1"/>
    <xf numFmtId="0" fontId="8" fillId="5" borderId="0" xfId="0" applyFont="1" applyFill="1" applyBorder="1"/>
    <xf numFmtId="0" fontId="8" fillId="7" borderId="0" xfId="0" applyFont="1" applyFill="1" applyBorder="1"/>
    <xf numFmtId="0" fontId="10" fillId="0" borderId="0" xfId="0" applyFont="1" applyBorder="1"/>
    <xf numFmtId="0" fontId="31" fillId="6" borderId="0" xfId="10" applyFont="1" applyFill="1" applyBorder="1"/>
    <xf numFmtId="0" fontId="31" fillId="4" borderId="0" xfId="10" applyFont="1" applyFill="1" applyBorder="1"/>
    <xf numFmtId="0" fontId="34" fillId="4" borderId="0" xfId="10" applyFont="1" applyFill="1" applyBorder="1"/>
    <xf numFmtId="0" fontId="22" fillId="0" borderId="0" xfId="0" applyFont="1" applyBorder="1"/>
    <xf numFmtId="0" fontId="38"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top" wrapText="1"/>
    </xf>
    <xf numFmtId="167" fontId="22" fillId="0" borderId="0" xfId="0" applyNumberFormat="1" applyFont="1" applyBorder="1"/>
    <xf numFmtId="0" fontId="22" fillId="0" borderId="0" xfId="0" applyFont="1" applyBorder="1" applyAlignment="1">
      <alignment horizontal="left" vertical="center" wrapText="1"/>
    </xf>
    <xf numFmtId="0" fontId="0" fillId="0" borderId="0" xfId="0" applyBorder="1" applyAlignment="1">
      <alignment horizontal="center"/>
    </xf>
    <xf numFmtId="0" fontId="32" fillId="0" borderId="0" xfId="0" applyFont="1" applyBorder="1"/>
    <xf numFmtId="165" fontId="0" fillId="0" borderId="0" xfId="0" applyNumberFormat="1" applyBorder="1"/>
    <xf numFmtId="0" fontId="22" fillId="6" borderId="0" xfId="0" applyFont="1" applyFill="1" applyBorder="1"/>
    <xf numFmtId="0" fontId="10" fillId="0" borderId="4"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38" borderId="1" xfId="0" applyFont="1" applyFill="1" applyBorder="1" applyAlignment="1">
      <alignment horizontal="center" vertical="top" wrapText="1"/>
    </xf>
    <xf numFmtId="0" fontId="23" fillId="6" borderId="1" xfId="0" applyFont="1" applyFill="1" applyBorder="1" applyAlignment="1">
      <alignment vertical="center"/>
    </xf>
    <xf numFmtId="0" fontId="8" fillId="4" borderId="1" xfId="0" applyFont="1" applyFill="1" applyBorder="1" applyAlignment="1">
      <alignment vertical="center"/>
    </xf>
    <xf numFmtId="0" fontId="10" fillId="38" borderId="1" xfId="0" applyFont="1" applyFill="1" applyBorder="1" applyAlignment="1">
      <alignment vertical="center"/>
    </xf>
    <xf numFmtId="49" fontId="8" fillId="4" borderId="1" xfId="0" applyNumberFormat="1" applyFont="1" applyFill="1" applyBorder="1" applyAlignment="1">
      <alignment horizontal="left" vertical="center" wrapText="1"/>
    </xf>
    <xf numFmtId="49" fontId="8" fillId="0" borderId="1" xfId="0" applyNumberFormat="1" applyFont="1" applyBorder="1" applyAlignment="1">
      <alignment horizontal="center" vertical="center" wrapText="1"/>
    </xf>
    <xf numFmtId="167" fontId="24" fillId="0" borderId="1" xfId="0" applyNumberFormat="1" applyFont="1" applyBorder="1" applyAlignment="1">
      <alignment horizontal="center" vertical="center" wrapText="1"/>
    </xf>
    <xf numFmtId="49" fontId="8" fillId="0" borderId="1" xfId="0" applyNumberFormat="1" applyFont="1" applyBorder="1" applyAlignment="1">
      <alignment vertical="center" wrapText="1"/>
    </xf>
    <xf numFmtId="0" fontId="8" fillId="4" borderId="1" xfId="0" applyFont="1" applyFill="1" applyBorder="1" applyAlignment="1">
      <alignment vertical="top" wrapText="1"/>
    </xf>
    <xf numFmtId="14" fontId="8" fillId="4" borderId="1" xfId="0" applyNumberFormat="1" applyFont="1" applyFill="1" applyBorder="1" applyAlignment="1">
      <alignment horizontal="center" vertical="center" wrapText="1"/>
    </xf>
    <xf numFmtId="167" fontId="22" fillId="0" borderId="1" xfId="0" applyNumberFormat="1" applyFont="1" applyBorder="1" applyAlignment="1">
      <alignment horizontal="center" vertical="center" wrapText="1"/>
    </xf>
    <xf numFmtId="167" fontId="8" fillId="0" borderId="1" xfId="0" applyNumberFormat="1" applyFont="1" applyBorder="1" applyAlignment="1">
      <alignment horizontal="left" vertical="center" wrapText="1"/>
    </xf>
    <xf numFmtId="167" fontId="22"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49" fontId="22" fillId="0" borderId="1" xfId="0" applyNumberFormat="1" applyFont="1" applyBorder="1" applyAlignment="1">
      <alignment horizontal="center" vertical="center" wrapText="1"/>
    </xf>
    <xf numFmtId="167" fontId="22" fillId="4" borderId="1" xfId="0" applyNumberFormat="1" applyFont="1" applyFill="1" applyBorder="1" applyAlignment="1">
      <alignment horizontal="left" vertical="center" wrapText="1"/>
    </xf>
    <xf numFmtId="167" fontId="23" fillId="4" borderId="1" xfId="0" applyNumberFormat="1" applyFont="1" applyFill="1" applyBorder="1" applyAlignment="1">
      <alignment horizontal="center" vertical="center" wrapText="1"/>
    </xf>
    <xf numFmtId="167" fontId="23" fillId="4" borderId="1" xfId="0" applyNumberFormat="1" applyFont="1" applyFill="1" applyBorder="1" applyAlignment="1">
      <alignment horizontal="center" vertical="center"/>
    </xf>
    <xf numFmtId="167" fontId="8" fillId="4" borderId="1" xfId="0" applyNumberFormat="1" applyFont="1" applyFill="1" applyBorder="1" applyAlignment="1">
      <alignment horizontal="center" vertical="center"/>
    </xf>
    <xf numFmtId="167" fontId="8" fillId="4" borderId="1" xfId="0" applyNumberFormat="1" applyFont="1" applyFill="1" applyBorder="1" applyAlignment="1">
      <alignment horizontal="left" vertical="center" wrapText="1"/>
    </xf>
    <xf numFmtId="1" fontId="8" fillId="4" borderId="1" xfId="0" applyNumberFormat="1" applyFont="1" applyFill="1" applyBorder="1" applyAlignment="1">
      <alignment horizontal="center" vertical="center"/>
    </xf>
    <xf numFmtId="49" fontId="22" fillId="4" borderId="1" xfId="0" applyNumberFormat="1" applyFont="1" applyFill="1" applyBorder="1" applyAlignment="1">
      <alignment horizontal="center" vertical="center" wrapText="1"/>
    </xf>
    <xf numFmtId="0" fontId="8" fillId="6" borderId="1" xfId="0"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167" fontId="20" fillId="4" borderId="1" xfId="0" applyNumberFormat="1" applyFont="1" applyFill="1" applyBorder="1" applyAlignment="1">
      <alignment horizontal="center"/>
    </xf>
    <xf numFmtId="167" fontId="38" fillId="4" borderId="1" xfId="0" applyNumberFormat="1"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0" fontId="8" fillId="4" borderId="1" xfId="0" applyFont="1" applyFill="1" applyBorder="1" applyAlignment="1">
      <alignment wrapText="1"/>
    </xf>
    <xf numFmtId="0" fontId="8" fillId="4" borderId="1" xfId="0" applyFont="1" applyFill="1" applyBorder="1"/>
    <xf numFmtId="0" fontId="20" fillId="4" borderId="1" xfId="0" applyFont="1" applyFill="1" applyBorder="1" applyAlignment="1">
      <alignment vertical="center" wrapText="1"/>
    </xf>
    <xf numFmtId="167" fontId="8" fillId="4" borderId="1" xfId="23" applyNumberFormat="1" applyFont="1" applyFill="1" applyBorder="1" applyAlignment="1">
      <alignment horizontal="left" vertical="center" wrapText="1"/>
    </xf>
    <xf numFmtId="49" fontId="8" fillId="4" borderId="1" xfId="23" applyNumberFormat="1" applyFont="1" applyFill="1" applyBorder="1" applyAlignment="1">
      <alignment horizontal="center" vertical="center" wrapText="1"/>
    </xf>
    <xf numFmtId="0" fontId="20" fillId="6" borderId="1" xfId="0" applyFont="1" applyFill="1" applyBorder="1" applyAlignment="1">
      <alignment horizontal="left" vertical="center" wrapText="1"/>
    </xf>
    <xf numFmtId="0" fontId="32" fillId="0" borderId="1" xfId="7" applyFont="1" applyBorder="1"/>
    <xf numFmtId="167" fontId="10" fillId="0" borderId="1" xfId="7" applyNumberFormat="1" applyFont="1" applyBorder="1" applyAlignment="1">
      <alignment horizontal="center" vertical="center"/>
    </xf>
    <xf numFmtId="0" fontId="32" fillId="0" borderId="1" xfId="7" applyFont="1" applyBorder="1" applyAlignment="1">
      <alignment horizontal="center"/>
    </xf>
    <xf numFmtId="0" fontId="95" fillId="0" borderId="1" xfId="7" applyFont="1" applyBorder="1" applyAlignment="1">
      <alignment horizontal="left" vertical="center" wrapText="1"/>
    </xf>
    <xf numFmtId="165" fontId="12" fillId="0" borderId="1" xfId="7" applyNumberFormat="1" applyFont="1" applyBorder="1" applyAlignment="1">
      <alignment horizontal="center" vertical="center" wrapText="1"/>
    </xf>
    <xf numFmtId="165" fontId="12" fillId="0" borderId="1" xfId="7" applyNumberFormat="1" applyFont="1" applyBorder="1" applyAlignment="1">
      <alignment horizontal="center" vertical="center"/>
    </xf>
    <xf numFmtId="167" fontId="11" fillId="0" borderId="1" xfId="7" applyNumberFormat="1" applyFont="1" applyBorder="1" applyAlignment="1">
      <alignment horizontal="center" vertical="center" wrapText="1"/>
    </xf>
    <xf numFmtId="165" fontId="13" fillId="0" borderId="1" xfId="7" applyNumberFormat="1" applyFont="1" applyBorder="1" applyAlignment="1">
      <alignment horizontal="center" vertical="center" textRotation="90" wrapText="1"/>
    </xf>
    <xf numFmtId="165" fontId="13" fillId="0" borderId="1" xfId="7" applyNumberFormat="1" applyFont="1" applyBorder="1" applyAlignment="1">
      <alignment horizontal="center" vertical="center" wrapText="1"/>
    </xf>
    <xf numFmtId="0" fontId="13" fillId="0" borderId="1" xfId="7" applyFont="1" applyBorder="1" applyAlignment="1">
      <alignment horizontal="center" vertical="center" wrapText="1"/>
    </xf>
    <xf numFmtId="0" fontId="56" fillId="4" borderId="1" xfId="7" applyFont="1" applyFill="1" applyBorder="1" applyAlignment="1">
      <alignment horizontal="left" vertical="center" wrapText="1"/>
    </xf>
    <xf numFmtId="0" fontId="37" fillId="4" borderId="1" xfId="7" applyFont="1" applyFill="1" applyBorder="1" applyAlignment="1">
      <alignment horizontal="center" vertical="center" wrapText="1"/>
    </xf>
    <xf numFmtId="165" fontId="37" fillId="4" borderId="1" xfId="7" applyNumberFormat="1" applyFont="1" applyFill="1" applyBorder="1" applyAlignment="1">
      <alignment horizontal="center" vertical="center" wrapText="1"/>
    </xf>
    <xf numFmtId="177" fontId="37" fillId="4" borderId="1" xfId="8" applyNumberFormat="1" applyFont="1" applyFill="1" applyBorder="1" applyAlignment="1">
      <alignment horizontal="center" vertical="center" wrapText="1"/>
    </xf>
    <xf numFmtId="176" fontId="37" fillId="4" borderId="1" xfId="8" applyNumberFormat="1" applyFont="1" applyFill="1" applyBorder="1" applyAlignment="1">
      <alignment horizontal="center" vertical="center" wrapText="1"/>
    </xf>
    <xf numFmtId="167" fontId="37" fillId="4" borderId="1" xfId="7" applyNumberFormat="1" applyFont="1" applyFill="1" applyBorder="1" applyAlignment="1">
      <alignment horizontal="center" vertical="center" wrapText="1"/>
    </xf>
    <xf numFmtId="0" fontId="8" fillId="4" borderId="1" xfId="7" applyFont="1" applyFill="1" applyBorder="1" applyAlignment="1">
      <alignment horizontal="center" vertical="center" wrapText="1"/>
    </xf>
    <xf numFmtId="0" fontId="56" fillId="0" borderId="1" xfId="7" applyFont="1" applyBorder="1" applyAlignment="1">
      <alignment horizontal="left" vertical="center" wrapText="1"/>
    </xf>
    <xf numFmtId="0" fontId="37" fillId="0" borderId="1" xfId="7" applyFont="1" applyBorder="1" applyAlignment="1">
      <alignment horizontal="center" vertical="center" wrapText="1"/>
    </xf>
    <xf numFmtId="177" fontId="37" fillId="0" borderId="1" xfId="8" applyNumberFormat="1" applyFont="1" applyFill="1" applyBorder="1" applyAlignment="1">
      <alignment horizontal="center" vertical="center" wrapText="1"/>
    </xf>
    <xf numFmtId="166" fontId="37" fillId="0" borderId="1" xfId="7" applyNumberFormat="1" applyFont="1" applyBorder="1" applyAlignment="1">
      <alignment horizontal="center" vertical="center" wrapText="1"/>
    </xf>
    <xf numFmtId="170" fontId="37" fillId="0" borderId="1" xfId="7" applyNumberFormat="1" applyFont="1" applyBorder="1" applyAlignment="1">
      <alignment horizontal="center" vertical="center" wrapText="1"/>
    </xf>
    <xf numFmtId="176" fontId="37" fillId="0" borderId="1" xfId="8" applyNumberFormat="1" applyFont="1" applyFill="1" applyBorder="1" applyAlignment="1">
      <alignment horizontal="center" vertical="center" wrapText="1"/>
    </xf>
    <xf numFmtId="167" fontId="37" fillId="0" borderId="1" xfId="7" applyNumberFormat="1" applyFont="1" applyBorder="1" applyAlignment="1">
      <alignment horizontal="center" vertical="center" wrapText="1"/>
    </xf>
    <xf numFmtId="0" fontId="8" fillId="0" borderId="1" xfId="7" applyFont="1" applyBorder="1" applyAlignment="1">
      <alignment horizontal="center" vertical="center" wrapText="1"/>
    </xf>
    <xf numFmtId="0" fontId="37" fillId="0" borderId="1" xfId="7" applyFont="1" applyBorder="1" applyAlignment="1">
      <alignment horizontal="left" vertical="center" wrapText="1"/>
    </xf>
    <xf numFmtId="0" fontId="36" fillId="0" borderId="1" xfId="7" applyFont="1" applyBorder="1" applyAlignment="1">
      <alignment horizontal="center" vertical="center" wrapText="1"/>
    </xf>
    <xf numFmtId="165" fontId="37" fillId="0" borderId="1" xfId="7" applyNumberFormat="1" applyFont="1" applyBorder="1" applyAlignment="1">
      <alignment horizontal="center" vertical="center" wrapText="1"/>
    </xf>
    <xf numFmtId="177" fontId="36" fillId="0" borderId="1" xfId="8" applyNumberFormat="1" applyFont="1" applyFill="1" applyBorder="1" applyAlignment="1">
      <alignment horizontal="center" vertical="center" wrapText="1"/>
    </xf>
    <xf numFmtId="0" fontId="95" fillId="0" borderId="1" xfId="7" applyFont="1" applyBorder="1" applyAlignment="1">
      <alignment wrapText="1"/>
    </xf>
    <xf numFmtId="0" fontId="13" fillId="0" borderId="1" xfId="7" applyFont="1" applyBorder="1"/>
    <xf numFmtId="167" fontId="11" fillId="0" borderId="1" xfId="7" applyNumberFormat="1" applyFont="1" applyBorder="1" applyAlignment="1">
      <alignment horizontal="center"/>
    </xf>
    <xf numFmtId="176" fontId="36" fillId="0" borderId="1" xfId="8" applyNumberFormat="1" applyFont="1" applyFill="1" applyBorder="1" applyAlignment="1">
      <alignment horizontal="center" vertical="center"/>
    </xf>
    <xf numFmtId="177" fontId="36" fillId="0" borderId="1" xfId="8" applyNumberFormat="1" applyFont="1" applyFill="1" applyBorder="1" applyAlignment="1">
      <alignment horizontal="center" vertical="center"/>
    </xf>
    <xf numFmtId="0" fontId="13" fillId="0" borderId="1" xfId="7" applyFont="1" applyBorder="1" applyAlignment="1">
      <alignment horizontal="center"/>
    </xf>
    <xf numFmtId="165" fontId="56" fillId="0" borderId="1" xfId="7" applyNumberFormat="1" applyFont="1" applyBorder="1" applyAlignment="1">
      <alignment horizontal="left" vertical="center" wrapText="1"/>
    </xf>
    <xf numFmtId="165" fontId="8" fillId="0" borderId="1" xfId="7" applyNumberFormat="1" applyFont="1" applyBorder="1" applyAlignment="1">
      <alignment horizontal="center" vertical="center" wrapText="1"/>
    </xf>
    <xf numFmtId="167" fontId="8" fillId="0" borderId="1" xfId="7" applyNumberFormat="1" applyFont="1" applyBorder="1" applyAlignment="1">
      <alignment horizontal="center" vertical="center" wrapText="1"/>
    </xf>
    <xf numFmtId="0" fontId="8" fillId="0" borderId="1" xfId="7" applyFont="1" applyBorder="1" applyAlignment="1">
      <alignment horizontal="left" vertical="center" wrapText="1"/>
    </xf>
    <xf numFmtId="165" fontId="95" fillId="0" borderId="1" xfId="7" applyNumberFormat="1" applyFont="1" applyBorder="1" applyAlignment="1">
      <alignment horizontal="left" vertical="center" wrapText="1"/>
    </xf>
    <xf numFmtId="165" fontId="10" fillId="0" borderId="1" xfId="7" applyNumberFormat="1" applyFont="1" applyBorder="1" applyAlignment="1">
      <alignment horizontal="center" vertical="center" wrapText="1"/>
    </xf>
    <xf numFmtId="165" fontId="10" fillId="0" borderId="1" xfId="7" applyNumberFormat="1" applyFont="1" applyBorder="1" applyAlignment="1">
      <alignment horizontal="center" vertical="center"/>
    </xf>
    <xf numFmtId="176" fontId="36" fillId="0" borderId="1" xfId="8" applyNumberFormat="1" applyFont="1" applyFill="1" applyBorder="1" applyAlignment="1">
      <alignment horizontal="center" vertical="center" wrapText="1"/>
    </xf>
    <xf numFmtId="165" fontId="8" fillId="0" borderId="1" xfId="7" applyNumberFormat="1" applyFont="1" applyBorder="1" applyAlignment="1">
      <alignment horizontal="center" vertical="center" textRotation="90" wrapText="1"/>
    </xf>
    <xf numFmtId="168" fontId="37" fillId="0" borderId="1" xfId="8" applyFont="1" applyFill="1" applyBorder="1" applyAlignment="1">
      <alignment horizontal="center" vertical="center" wrapText="1"/>
    </xf>
    <xf numFmtId="0" fontId="56" fillId="6" borderId="1" xfId="7" applyFont="1" applyFill="1" applyBorder="1" applyAlignment="1">
      <alignment horizontal="left" vertical="center"/>
    </xf>
    <xf numFmtId="0" fontId="32" fillId="6" borderId="1" xfId="7" applyFont="1" applyFill="1" applyBorder="1"/>
    <xf numFmtId="167" fontId="10" fillId="6" borderId="1" xfId="7" applyNumberFormat="1" applyFont="1" applyFill="1" applyBorder="1" applyAlignment="1">
      <alignment horizontal="center" vertical="center"/>
    </xf>
    <xf numFmtId="0" fontId="32" fillId="6" borderId="1" xfId="7" applyFont="1" applyFill="1" applyBorder="1" applyAlignment="1">
      <alignment horizontal="center"/>
    </xf>
    <xf numFmtId="0" fontId="28" fillId="39" borderId="1" xfId="0" applyFont="1" applyFill="1" applyBorder="1" applyAlignment="1">
      <alignment horizontal="center" vertical="center" wrapText="1"/>
    </xf>
    <xf numFmtId="0" fontId="28" fillId="39" borderId="1" xfId="0" applyFont="1" applyFill="1" applyBorder="1" applyAlignment="1">
      <alignment horizontal="left" vertical="center" wrapText="1"/>
    </xf>
    <xf numFmtId="0" fontId="23" fillId="39" borderId="1" xfId="0" applyFont="1" applyFill="1" applyBorder="1" applyAlignment="1">
      <alignment horizontal="center" vertical="center"/>
    </xf>
    <xf numFmtId="170" fontId="28" fillId="39" borderId="1" xfId="0" applyNumberFormat="1" applyFont="1" applyFill="1" applyBorder="1" applyAlignment="1">
      <alignment horizontal="center" vertical="center"/>
    </xf>
    <xf numFmtId="0" fontId="23" fillId="39" borderId="1" xfId="0" applyFont="1" applyFill="1" applyBorder="1" applyAlignment="1">
      <alignment horizontal="center" vertical="center" wrapText="1"/>
    </xf>
    <xf numFmtId="0" fontId="10" fillId="38" borderId="1" xfId="0" applyFont="1" applyFill="1" applyBorder="1" applyAlignment="1">
      <alignment horizontal="center" vertical="center" wrapText="1"/>
    </xf>
    <xf numFmtId="170" fontId="10" fillId="38" borderId="1" xfId="0" applyNumberFormat="1" applyFont="1" applyFill="1" applyBorder="1" applyAlignment="1">
      <alignment horizontal="center" vertical="center" wrapText="1"/>
    </xf>
    <xf numFmtId="0" fontId="89" fillId="37" borderId="1" xfId="0" applyFont="1" applyFill="1" applyBorder="1" applyAlignment="1">
      <alignment horizontal="center" vertical="top" wrapText="1"/>
    </xf>
    <xf numFmtId="2" fontId="89" fillId="37" borderId="1" xfId="0" applyNumberFormat="1" applyFont="1" applyFill="1" applyBorder="1" applyAlignment="1">
      <alignment horizontal="left" vertical="top" wrapText="1"/>
    </xf>
    <xf numFmtId="1" fontId="89" fillId="37" borderId="1" xfId="0" applyNumberFormat="1" applyFont="1" applyFill="1" applyBorder="1" applyAlignment="1">
      <alignment horizontal="center" vertical="top" wrapText="1"/>
    </xf>
    <xf numFmtId="0" fontId="89" fillId="0" borderId="1" xfId="0" applyFont="1" applyBorder="1" applyAlignment="1">
      <alignment horizontal="center" vertical="top" wrapText="1"/>
    </xf>
    <xf numFmtId="170" fontId="89" fillId="37" borderId="1" xfId="0" applyNumberFormat="1" applyFont="1" applyFill="1" applyBorder="1" applyAlignment="1">
      <alignment horizontal="center" vertical="top" wrapText="1"/>
    </xf>
    <xf numFmtId="0" fontId="89" fillId="37" borderId="1" xfId="0" applyFont="1" applyFill="1" applyBorder="1" applyAlignment="1">
      <alignment horizontal="center" vertical="center" textRotation="90" wrapText="1"/>
    </xf>
    <xf numFmtId="167" fontId="89" fillId="37" borderId="1" xfId="0" applyNumberFormat="1" applyFont="1" applyFill="1" applyBorder="1" applyAlignment="1">
      <alignment horizontal="center" vertical="top" wrapText="1"/>
    </xf>
    <xf numFmtId="0" fontId="89" fillId="13" borderId="1" xfId="0" applyFont="1" applyFill="1" applyBorder="1" applyAlignment="1">
      <alignment horizontal="center" vertical="top" wrapText="1"/>
    </xf>
    <xf numFmtId="0" fontId="89" fillId="37" borderId="1" xfId="0" applyFont="1" applyFill="1" applyBorder="1" applyAlignment="1">
      <alignment horizontal="left" vertical="top" wrapText="1"/>
    </xf>
    <xf numFmtId="0" fontId="89" fillId="37" borderId="1" xfId="61" applyFont="1" applyFill="1" applyBorder="1" applyAlignment="1" applyProtection="1">
      <alignment horizontal="left" vertical="top" wrapText="1"/>
    </xf>
    <xf numFmtId="170" fontId="91" fillId="37" borderId="1" xfId="0" applyNumberFormat="1" applyFont="1" applyFill="1" applyBorder="1" applyAlignment="1">
      <alignment horizontal="center" vertical="top" wrapText="1"/>
    </xf>
    <xf numFmtId="170" fontId="8" fillId="37" borderId="1" xfId="0" applyNumberFormat="1" applyFont="1" applyFill="1" applyBorder="1" applyAlignment="1">
      <alignment horizontal="center" vertical="top" wrapText="1"/>
    </xf>
    <xf numFmtId="170" fontId="90" fillId="38" borderId="1" xfId="0" applyNumberFormat="1" applyFont="1" applyFill="1" applyBorder="1" applyAlignment="1">
      <alignment horizontal="center" vertical="center" wrapText="1"/>
    </xf>
    <xf numFmtId="0" fontId="90" fillId="38" borderId="1" xfId="0" applyFont="1" applyFill="1" applyBorder="1" applyAlignment="1">
      <alignment horizontal="center" vertical="center" textRotation="90" wrapText="1"/>
    </xf>
    <xf numFmtId="0" fontId="90" fillId="38" borderId="1" xfId="0" applyFont="1" applyFill="1" applyBorder="1" applyAlignment="1">
      <alignment horizontal="center" vertical="center" wrapText="1"/>
    </xf>
    <xf numFmtId="0" fontId="88" fillId="38" borderId="1" xfId="0" applyFont="1" applyFill="1" applyBorder="1" applyAlignment="1">
      <alignment horizontal="center" vertical="center" wrapText="1"/>
    </xf>
    <xf numFmtId="0" fontId="92" fillId="37" borderId="1" xfId="0" applyFont="1" applyFill="1" applyBorder="1" applyAlignment="1">
      <alignment horizontal="center" vertical="top" wrapText="1"/>
    </xf>
    <xf numFmtId="175" fontId="89" fillId="37" borderId="1" xfId="0" applyNumberFormat="1" applyFont="1" applyFill="1" applyBorder="1" applyAlignment="1">
      <alignment horizontal="center" vertical="top" wrapText="1"/>
    </xf>
    <xf numFmtId="0" fontId="93" fillId="38" borderId="1" xfId="0" applyFont="1" applyFill="1" applyBorder="1" applyAlignment="1">
      <alignment horizontal="center" vertical="center" wrapText="1"/>
    </xf>
    <xf numFmtId="167" fontId="90" fillId="38" borderId="1" xfId="0" applyNumberFormat="1" applyFont="1" applyFill="1" applyBorder="1" applyAlignment="1">
      <alignment horizontal="center" vertical="center" wrapText="1"/>
    </xf>
    <xf numFmtId="175" fontId="88" fillId="38" borderId="1" xfId="0" applyNumberFormat="1" applyFont="1" applyFill="1" applyBorder="1" applyAlignment="1">
      <alignment horizontal="center" vertical="center" wrapText="1"/>
    </xf>
    <xf numFmtId="49" fontId="89" fillId="37" borderId="1" xfId="0" applyNumberFormat="1" applyFont="1" applyFill="1" applyBorder="1" applyAlignment="1">
      <alignment horizontal="left" vertical="top" wrapText="1"/>
    </xf>
    <xf numFmtId="165" fontId="89" fillId="37" borderId="1" xfId="0" applyNumberFormat="1" applyFont="1" applyFill="1" applyBorder="1" applyAlignment="1">
      <alignment horizontal="left" vertical="top" wrapText="1"/>
    </xf>
    <xf numFmtId="170" fontId="90" fillId="37" borderId="1" xfId="0" applyNumberFormat="1" applyFont="1" applyFill="1" applyBorder="1" applyAlignment="1">
      <alignment horizontal="center" vertical="top" wrapText="1"/>
    </xf>
    <xf numFmtId="1" fontId="8" fillId="37" borderId="1" xfId="0" applyNumberFormat="1" applyFont="1" applyFill="1" applyBorder="1" applyAlignment="1">
      <alignment horizontal="center" vertical="top" wrapText="1"/>
    </xf>
    <xf numFmtId="2" fontId="89" fillId="0" borderId="1" xfId="0" applyNumberFormat="1" applyFont="1" applyBorder="1" applyAlignment="1">
      <alignment horizontal="center" vertical="top" wrapText="1"/>
    </xf>
    <xf numFmtId="0" fontId="32" fillId="0" borderId="1" xfId="7" applyFont="1" applyBorder="1" applyAlignment="1">
      <alignment horizontal="center" vertical="center"/>
    </xf>
    <xf numFmtId="0" fontId="32" fillId="6" borderId="1" xfId="7" applyFont="1" applyFill="1" applyBorder="1" applyAlignment="1">
      <alignment horizontal="center" vertical="center"/>
    </xf>
    <xf numFmtId="170" fontId="68" fillId="6" borderId="1" xfId="7" applyNumberFormat="1" applyFont="1" applyFill="1" applyBorder="1" applyAlignment="1">
      <alignment horizontal="center" vertical="center" wrapText="1"/>
    </xf>
    <xf numFmtId="0" fontId="18" fillId="0" borderId="1" xfId="7" applyFont="1" applyBorder="1" applyAlignment="1">
      <alignment horizontal="center" vertical="center" wrapText="1"/>
    </xf>
    <xf numFmtId="170" fontId="68" fillId="0" borderId="1" xfId="7" applyNumberFormat="1" applyFont="1" applyBorder="1" applyAlignment="1">
      <alignment horizontal="center" vertical="center" wrapText="1"/>
    </xf>
    <xf numFmtId="0" fontId="12" fillId="0" borderId="1" xfId="7" applyFont="1" applyBorder="1" applyAlignment="1">
      <alignment horizontal="center" vertical="top" wrapText="1"/>
    </xf>
    <xf numFmtId="165" fontId="36" fillId="0" borderId="1" xfId="7" applyNumberFormat="1" applyFont="1" applyBorder="1" applyAlignment="1">
      <alignment horizontal="center" vertical="center" wrapText="1"/>
    </xf>
    <xf numFmtId="176" fontId="36" fillId="0" borderId="1" xfId="7" applyNumberFormat="1" applyFont="1" applyBorder="1" applyAlignment="1">
      <alignment horizontal="center" vertical="center" wrapText="1"/>
    </xf>
    <xf numFmtId="167" fontId="36" fillId="0" borderId="1" xfId="7" applyNumberFormat="1" applyFont="1" applyBorder="1" applyAlignment="1">
      <alignment horizontal="center" vertical="center" wrapText="1"/>
    </xf>
    <xf numFmtId="0" fontId="37" fillId="0" borderId="1" xfId="7" applyFont="1" applyBorder="1" applyAlignment="1">
      <alignment horizontal="center" vertical="center" textRotation="90" wrapText="1"/>
    </xf>
    <xf numFmtId="0" fontId="36" fillId="0" borderId="1" xfId="7" applyFont="1" applyBorder="1" applyAlignment="1">
      <alignment horizontal="center" vertical="top" wrapText="1"/>
    </xf>
    <xf numFmtId="0" fontId="13" fillId="0" borderId="1" xfId="7" applyFont="1" applyBorder="1" applyAlignment="1">
      <alignment horizontal="center" vertical="center"/>
    </xf>
    <xf numFmtId="0" fontId="26" fillId="0" borderId="1" xfId="0" applyFont="1" applyBorder="1" applyAlignment="1">
      <alignment horizontal="center" vertical="center"/>
    </xf>
    <xf numFmtId="0" fontId="31" fillId="0" borderId="0" xfId="0" applyFont="1" applyBorder="1"/>
    <xf numFmtId="0" fontId="31" fillId="6" borderId="1" xfId="0" applyFont="1" applyFill="1" applyBorder="1"/>
    <xf numFmtId="0" fontId="31" fillId="0" borderId="1" xfId="0" applyFont="1" applyBorder="1"/>
    <xf numFmtId="0" fontId="31" fillId="0" borderId="1" xfId="0" applyFont="1" applyBorder="1" applyAlignment="1">
      <alignment wrapText="1"/>
    </xf>
    <xf numFmtId="167" fontId="96" fillId="6" borderId="1" xfId="15" applyNumberFormat="1" applyFont="1" applyFill="1" applyBorder="1" applyAlignment="1">
      <alignment horizontal="center" vertical="center"/>
    </xf>
    <xf numFmtId="0" fontId="30" fillId="0" borderId="1" xfId="0" applyFont="1" applyBorder="1" applyAlignment="1">
      <alignment wrapText="1"/>
    </xf>
    <xf numFmtId="0" fontId="32" fillId="6" borderId="1" xfId="0" applyFont="1" applyFill="1" applyBorder="1" applyAlignment="1">
      <alignment horizontal="center" vertical="center"/>
    </xf>
    <xf numFmtId="164" fontId="8" fillId="0" borderId="1" xfId="30" applyFont="1" applyFill="1" applyBorder="1" applyAlignment="1">
      <alignment horizontal="center" vertical="center" wrapText="1"/>
    </xf>
    <xf numFmtId="0" fontId="55" fillId="0" borderId="1" xfId="0" applyFont="1" applyBorder="1" applyAlignment="1">
      <alignment wrapText="1"/>
    </xf>
    <xf numFmtId="0" fontId="63" fillId="0" borderId="1" xfId="0" applyFont="1" applyBorder="1" applyAlignment="1">
      <alignment horizontal="center" vertical="top" wrapText="1"/>
    </xf>
    <xf numFmtId="0" fontId="8" fillId="0" borderId="1" xfId="7" applyFont="1" applyBorder="1" applyAlignment="1">
      <alignment horizontal="center" vertical="top" wrapText="1"/>
    </xf>
    <xf numFmtId="0" fontId="20" fillId="0" borderId="1" xfId="0" applyFont="1" applyBorder="1" applyAlignment="1">
      <alignment horizontal="left" vertical="center" wrapText="1"/>
    </xf>
    <xf numFmtId="165" fontId="20" fillId="0" borderId="1" xfId="0" applyNumberFormat="1" applyFont="1" applyBorder="1" applyAlignment="1">
      <alignment horizontal="left" vertical="center" wrapText="1"/>
    </xf>
    <xf numFmtId="0" fontId="10" fillId="6" borderId="1" xfId="0" applyFont="1" applyFill="1" applyBorder="1" applyAlignment="1">
      <alignment horizontal="left" vertical="center" wrapText="1"/>
    </xf>
    <xf numFmtId="0" fontId="10" fillId="6" borderId="1" xfId="0" applyFont="1" applyFill="1" applyBorder="1" applyAlignment="1">
      <alignment vertical="center" wrapText="1"/>
    </xf>
    <xf numFmtId="0" fontId="30" fillId="6" borderId="1" xfId="0" applyFont="1" applyFill="1" applyBorder="1" applyAlignment="1">
      <alignment vertical="center"/>
    </xf>
    <xf numFmtId="0" fontId="10" fillId="4" borderId="1" xfId="0" applyFont="1" applyFill="1" applyBorder="1" applyAlignment="1">
      <alignment vertical="center" wrapText="1"/>
    </xf>
    <xf numFmtId="0" fontId="32" fillId="4" borderId="1" xfId="0" applyFont="1" applyFill="1" applyBorder="1" applyAlignment="1">
      <alignment vertical="center" wrapText="1"/>
    </xf>
    <xf numFmtId="0" fontId="30" fillId="0" borderId="1" xfId="0" applyFont="1" applyBorder="1" applyAlignment="1">
      <alignment vertical="center"/>
    </xf>
    <xf numFmtId="0" fontId="10" fillId="8" borderId="1" xfId="10" applyFont="1" applyFill="1" applyBorder="1" applyAlignment="1">
      <alignment horizontal="left" vertical="center" wrapText="1"/>
    </xf>
    <xf numFmtId="0" fontId="27" fillId="0" borderId="1" xfId="20" applyFont="1" applyBorder="1" applyAlignment="1">
      <alignment horizontal="left" vertical="center" wrapText="1"/>
    </xf>
    <xf numFmtId="3" fontId="10" fillId="0" borderId="1" xfId="20" applyNumberFormat="1" applyFont="1" applyBorder="1" applyAlignment="1">
      <alignment horizontal="left" vertical="center" wrapText="1"/>
    </xf>
    <xf numFmtId="1" fontId="10" fillId="0" borderId="1" xfId="20" applyNumberFormat="1" applyFont="1" applyBorder="1" applyAlignment="1">
      <alignment horizontal="left" vertical="center" wrapText="1"/>
    </xf>
    <xf numFmtId="0" fontId="26" fillId="0" borderId="0" xfId="0" applyFont="1" applyBorder="1" applyAlignment="1">
      <alignment horizontal="center"/>
    </xf>
    <xf numFmtId="0" fontId="10" fillId="0" borderId="0" xfId="2" applyFont="1" applyFill="1" applyBorder="1" applyAlignment="1">
      <alignment horizontal="center" vertical="center" wrapText="1"/>
    </xf>
    <xf numFmtId="2" fontId="10" fillId="0" borderId="8" xfId="2" applyNumberFormat="1" applyFont="1" applyFill="1" applyBorder="1" applyAlignment="1">
      <alignment horizontal="center" vertical="center" wrapText="1"/>
    </xf>
    <xf numFmtId="2" fontId="10" fillId="0" borderId="1" xfId="2" applyNumberFormat="1" applyFont="1" applyFill="1" applyBorder="1" applyAlignment="1">
      <alignment horizontal="center" vertical="center" wrapText="1"/>
    </xf>
    <xf numFmtId="2" fontId="10" fillId="0" borderId="4" xfId="2"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40"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2" applyFont="1" applyFill="1" applyBorder="1" applyAlignment="1">
      <alignment horizontal="left" vertical="center" wrapText="1"/>
    </xf>
    <xf numFmtId="165" fontId="10" fillId="0" borderId="1" xfId="2" applyNumberFormat="1" applyFont="1" applyFill="1" applyBorder="1" applyAlignment="1">
      <alignment horizontal="left" vertical="center" wrapText="1"/>
    </xf>
    <xf numFmtId="0" fontId="20" fillId="0" borderId="1" xfId="2" applyFont="1" applyFill="1" applyBorder="1" applyAlignment="1">
      <alignment horizontal="left" vertical="center" wrapText="1"/>
    </xf>
    <xf numFmtId="2" fontId="10" fillId="0" borderId="1" xfId="20" applyNumberFormat="1" applyFont="1" applyBorder="1" applyAlignment="1">
      <alignment horizontal="left" vertical="center" wrapText="1"/>
    </xf>
    <xf numFmtId="2" fontId="10" fillId="0" borderId="1" xfId="20" applyNumberFormat="1" applyFont="1" applyBorder="1" applyAlignment="1">
      <alignment horizontal="center" vertical="center" wrapText="1"/>
    </xf>
    <xf numFmtId="0" fontId="90" fillId="38"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0" fillId="4" borderId="1" xfId="0" applyFont="1" applyFill="1" applyBorder="1" applyAlignment="1">
      <alignment horizontal="left" vertical="center" wrapText="1"/>
    </xf>
    <xf numFmtId="0" fontId="53" fillId="0" borderId="9"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10" fillId="38"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0" fillId="4" borderId="1" xfId="23" applyFont="1" applyFill="1" applyBorder="1" applyAlignment="1">
      <alignment horizontal="left" vertical="center" wrapText="1"/>
    </xf>
    <xf numFmtId="0" fontId="36" fillId="15" borderId="1" xfId="23" applyFont="1" applyFill="1" applyBorder="1" applyAlignment="1">
      <alignment horizontal="left" vertical="center" wrapText="1"/>
    </xf>
    <xf numFmtId="0" fontId="42" fillId="15" borderId="1" xfId="23" applyFont="1" applyFill="1" applyBorder="1" applyAlignment="1">
      <alignment vertical="center" wrapText="1"/>
    </xf>
    <xf numFmtId="0" fontId="10" fillId="4" borderId="1" xfId="23" applyFont="1" applyFill="1" applyBorder="1" applyAlignment="1">
      <alignment vertical="center" wrapText="1"/>
    </xf>
    <xf numFmtId="0" fontId="20" fillId="0" borderId="1" xfId="0" applyFont="1" applyBorder="1" applyAlignment="1">
      <alignment horizontal="center" vertical="center" wrapText="1"/>
    </xf>
    <xf numFmtId="0" fontId="11" fillId="0" borderId="1" xfId="0" applyFont="1" applyBorder="1" applyAlignment="1">
      <alignment horizontal="left" vertical="center" wrapText="1"/>
    </xf>
  </cellXfs>
  <cellStyles count="76">
    <cellStyle name="20% - Акцент1" xfId="34" xr:uid="{07790260-66AA-486F-9C23-AA3BF3165683}"/>
    <cellStyle name="20% - Акцент2" xfId="35" xr:uid="{CD5135E4-C822-46B7-8BD7-4E216B62399C}"/>
    <cellStyle name="20% - Акцент3" xfId="36" xr:uid="{961A2C6C-9A4E-4F13-848D-8E70193009EE}"/>
    <cellStyle name="20% - Акцент4" xfId="37" xr:uid="{985B1538-42C9-40B3-B23B-D749D454CA86}"/>
    <cellStyle name="20% - Акцент5" xfId="38" xr:uid="{E28282C2-1D6B-455F-AEF9-D6813CA72D78}"/>
    <cellStyle name="20% - Акцент6" xfId="39" xr:uid="{4E819A27-CB8A-46B8-B0F6-D39FC001FAA8}"/>
    <cellStyle name="40% - Акцент1" xfId="40" xr:uid="{03389E2D-77AD-463C-83F3-8457B5184ACF}"/>
    <cellStyle name="40% - Акцент2" xfId="41" xr:uid="{5FC8D712-CF4A-4E26-AE81-F62A8B3FC749}"/>
    <cellStyle name="40% - Акцент3" xfId="42" xr:uid="{383D0B26-EDD8-4AE2-BECA-27FB573A4C33}"/>
    <cellStyle name="40% - Акцент4" xfId="43" xr:uid="{17D70CBD-40C2-451B-8ADD-AD5C26CEB58D}"/>
    <cellStyle name="40% - Акцент5" xfId="44" xr:uid="{C5A59EBA-8005-487C-99B2-BD00D4D75B08}"/>
    <cellStyle name="40% - Акцент6" xfId="45" xr:uid="{305B7E1D-BAA5-4C58-A809-36C9D0D0CEB4}"/>
    <cellStyle name="60% - Акцент1" xfId="46" xr:uid="{B77C0011-2F1F-4DFD-949E-183F07D616C8}"/>
    <cellStyle name="60% - Акцент2" xfId="47" xr:uid="{95DB0E6A-66B5-4297-BB45-5FF2BD7E4703}"/>
    <cellStyle name="60% - Акцент3" xfId="48" xr:uid="{73842E88-B0E9-4C62-84C0-13B5826854E5}"/>
    <cellStyle name="60% - Акцент4" xfId="49" xr:uid="{1FC5B22B-810D-4E70-8212-638E239AC164}"/>
    <cellStyle name="60% - Акцент5" xfId="50" xr:uid="{72F4530F-C8F1-487E-A7AA-74810E71794B}"/>
    <cellStyle name="60% - Акцент6" xfId="51" xr:uid="{B98E398F-9255-43D5-BD34-99FD6C882BB6}"/>
    <cellStyle name="Excel Built-in Bad" xfId="6" xr:uid="{E97E34E8-BE90-4498-AD8F-4E8808DF25CD}"/>
    <cellStyle name="Excel Built-in Normal" xfId="18" xr:uid="{2E78EF0E-36E2-4078-B279-E555FA481F89}"/>
    <cellStyle name="Excel Built-in Normal 2" xfId="26" xr:uid="{311E9321-E27C-40AF-8214-D0A24C47747D}"/>
    <cellStyle name="Excel_BuiltIn_Плохой" xfId="5" xr:uid="{66ABBA68-70AC-454A-8BE1-55775BDD3A45}"/>
    <cellStyle name="TableStyleLight1" xfId="21" xr:uid="{7684B57E-1B98-4F06-BAFC-44A244C3C868}"/>
    <cellStyle name="Акцент1" xfId="52" xr:uid="{17A13239-5CFE-45B8-9158-36E92279E73B}"/>
    <cellStyle name="Акцент2" xfId="53" xr:uid="{C3DB5EEA-7068-4562-ABD3-6D2218B7447F}"/>
    <cellStyle name="Акцент3" xfId="54" xr:uid="{29BF65CB-E77C-4861-B2D0-065B139EE084}"/>
    <cellStyle name="Акцент4" xfId="55" xr:uid="{10A186EC-8D01-4EB4-9866-BD00B1F3DD07}"/>
    <cellStyle name="Акцент5" xfId="56" xr:uid="{187EB044-C9F5-42B5-9931-778C0685D067}"/>
    <cellStyle name="Акцент6" xfId="57" xr:uid="{5B5C31C8-7D79-46D7-B5A8-BB56CEF4C83B}"/>
    <cellStyle name="Ввод " xfId="58" xr:uid="{3EA125EF-98D0-4C84-8AE6-BB0A743F98DE}"/>
    <cellStyle name="Вывод" xfId="59" xr:uid="{AE9FCB13-F1F8-4D2B-BEC3-BC01C2295221}"/>
    <cellStyle name="Вычисление" xfId="60" xr:uid="{3F33B04C-D2A9-45B5-A08D-F8DE8B517305}"/>
    <cellStyle name="Гіперпосилання" xfId="61" builtinId="8"/>
    <cellStyle name="Гіперпосилання 2" xfId="25" xr:uid="{3E8965EA-7049-4585-99EE-46C662F18CAD}"/>
    <cellStyle name="Заголовок 1 2" xfId="62" xr:uid="{42121C5E-8932-4EC1-B100-9404304964E2}"/>
    <cellStyle name="Заголовок 2 2" xfId="63" xr:uid="{A32C14C0-98B4-4A87-A6EE-16E23E23E928}"/>
    <cellStyle name="Заголовок 3 2" xfId="64" xr:uid="{AC72B258-D553-4961-9C96-D583A1F8AE72}"/>
    <cellStyle name="Заголовок 4 2" xfId="65" xr:uid="{F308D202-7E13-4E62-9F92-37CC1AC8424B}"/>
    <cellStyle name="Звичайний" xfId="0" builtinId="0"/>
    <cellStyle name="Звичайний 10" xfId="12" xr:uid="{EC864602-DB07-43B6-9E7D-965CADA5DE2E}"/>
    <cellStyle name="Звичайний 2" xfId="2" xr:uid="{5C446B9B-59FE-48EB-BE97-56F7F42D3A23}"/>
    <cellStyle name="Звичайний 2 2" xfId="4" xr:uid="{6CA7FB51-328A-4C57-9583-28B8DC3B6EB0}"/>
    <cellStyle name="Звичайний 2 3" xfId="23" xr:uid="{BBCC9957-71BB-42D2-B33A-AC4D7992C10E}"/>
    <cellStyle name="Звичайний 2 4" xfId="29" xr:uid="{99644837-9216-4D69-BCE0-B9B679E5CFE6}"/>
    <cellStyle name="Звичайний 3" xfId="3" xr:uid="{92ABEF54-1455-47DC-81EE-DC41C124C711}"/>
    <cellStyle name="Звичайний 4" xfId="7" xr:uid="{104D41D4-2B91-43F7-890B-660C07DB16D1}"/>
    <cellStyle name="Звичайний 5" xfId="20" xr:uid="{2F5E7055-3534-486D-8199-B94DC88EBD91}"/>
    <cellStyle name="Звичайний 6" xfId="1" xr:uid="{32F4E42B-CDA1-45C3-BBA3-C06AAE6040D1}"/>
    <cellStyle name="Звичайний 7" xfId="28" xr:uid="{A316733C-3068-441C-ADC1-F5BC8393F0DE}"/>
    <cellStyle name="Звичайний 8" xfId="32" xr:uid="{5A3BEFC1-FB97-44E7-853A-B878DF0FD026}"/>
    <cellStyle name="Итог" xfId="66" xr:uid="{59E87894-7237-4387-8D70-B528B34BE1C2}"/>
    <cellStyle name="Контрольная ячейка" xfId="67" xr:uid="{CB981338-A6DA-4EBC-94C9-ED0CB801ED77}"/>
    <cellStyle name="Название" xfId="68" xr:uid="{45CAD556-9514-4D75-8052-54AA5A6DF4BE}"/>
    <cellStyle name="Нейтральный" xfId="69" xr:uid="{006BBA2F-13BF-467A-BBBA-9C195742A0C0}"/>
    <cellStyle name="Обычный 2" xfId="13" xr:uid="{92F7FEF3-3282-4DEF-AAF1-D455B9A556B0}"/>
    <cellStyle name="Обычный 2 2" xfId="10" xr:uid="{33590238-55DB-4BA2-AF04-332A5A596D6C}"/>
    <cellStyle name="Обычный 2 3" xfId="15" xr:uid="{FA42A636-F5F9-4C67-A2D3-26CA1BF27C69}"/>
    <cellStyle name="Обычный 2 4" xfId="17" xr:uid="{7B9ABA81-8236-4EC3-AE72-9EAD5C2B1C4F}"/>
    <cellStyle name="Обычный 2 5" xfId="24" xr:uid="{8CFB3064-80F4-49DB-AB5D-626682D42BC4}"/>
    <cellStyle name="Обычный 2 5 2" xfId="31" xr:uid="{8F3CBAE4-3544-4755-BF52-66442E08FBEE}"/>
    <cellStyle name="Обычный 3" xfId="11" xr:uid="{4A40FCE0-73BD-4A6B-9561-7618AD6BB072}"/>
    <cellStyle name="Обычный 3 2" xfId="22" xr:uid="{C8A9B785-232B-4611-8E15-DE629FCC9ABA}"/>
    <cellStyle name="Обычный 4" xfId="9" xr:uid="{55EA85AA-0416-4C07-A671-37950DEDA842}"/>
    <cellStyle name="Обычный 4 2" xfId="27" xr:uid="{D6D010BD-EBEE-4FA8-9279-2600C575B0B9}"/>
    <cellStyle name="Обычный 8" xfId="14" xr:uid="{3DEC9221-B7AB-463D-8222-C024E08694E9}"/>
    <cellStyle name="Обычный_Лист1" xfId="19" xr:uid="{42CAF0A6-4ACF-495F-8753-CFEBE734C149}"/>
    <cellStyle name="Обычный_Лист1 2" xfId="33" xr:uid="{39845A8B-05BD-40BD-9B7F-63B5D06EF6BE}"/>
    <cellStyle name="Плохой" xfId="70" xr:uid="{0CACBB20-419D-436E-9275-E054E1695954}"/>
    <cellStyle name="Пояснение" xfId="71" xr:uid="{6EAF4845-57FF-42F0-9C1A-60F0E44948EA}"/>
    <cellStyle name="Примечание" xfId="72" xr:uid="{4F8BD1D7-885E-4C1A-8ED6-69C411EEBBCD}"/>
    <cellStyle name="Связанная ячейка" xfId="73" xr:uid="{6ACE02A5-BB3D-4B30-869D-AF3A5F23D5AE}"/>
    <cellStyle name="Текст предупреждения" xfId="74" xr:uid="{069CE30F-3C23-4F19-A150-5C5984D763EA}"/>
    <cellStyle name="Финансовый 2" xfId="16" xr:uid="{04303C57-C156-4F0D-85D9-67421E77CCE8}"/>
    <cellStyle name="Финансовый 2 2" xfId="30" xr:uid="{77DD901D-426A-43EC-9BA3-5EB68D1BFE04}"/>
    <cellStyle name="Фінансовий 2" xfId="8" xr:uid="{D0980FD1-CA42-43FA-9B10-DFE8CA1E643B}"/>
    <cellStyle name="Хороший" xfId="75" xr:uid="{F8F9A0E8-1D52-4503-B4DC-00CD3B971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402</xdr:row>
      <xdr:rowOff>0</xdr:rowOff>
    </xdr:from>
    <xdr:to>
      <xdr:col>12</xdr:col>
      <xdr:colOff>85725</xdr:colOff>
      <xdr:row>402</xdr:row>
      <xdr:rowOff>104775</xdr:rowOff>
    </xdr:to>
    <xdr:sp macro="" textlink="">
      <xdr:nvSpPr>
        <xdr:cNvPr id="2" name="Text Box 18">
          <a:extLst>
            <a:ext uri="{FF2B5EF4-FFF2-40B4-BE49-F238E27FC236}">
              <a16:creationId xmlns:a16="http://schemas.microsoft.com/office/drawing/2014/main" id="{741AD860-B4EE-463C-94C6-5B0D0EE8C195}"/>
            </a:ext>
          </a:extLst>
        </xdr:cNvPr>
        <xdr:cNvSpPr txBox="1">
          <a:spLocks noChangeArrowheads="1"/>
        </xdr:cNvSpPr>
      </xdr:nvSpPr>
      <xdr:spPr bwMode="auto">
        <a:xfrm>
          <a:off x="13049250" y="11820525"/>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47625</xdr:rowOff>
    </xdr:to>
    <xdr:sp macro="" textlink="">
      <xdr:nvSpPr>
        <xdr:cNvPr id="3" name="Text Box 18">
          <a:extLst>
            <a:ext uri="{FF2B5EF4-FFF2-40B4-BE49-F238E27FC236}">
              <a16:creationId xmlns:a16="http://schemas.microsoft.com/office/drawing/2014/main" id="{8339450D-EC94-43C1-BA7C-F9E55AF76C3E}"/>
            </a:ext>
          </a:extLst>
        </xdr:cNvPr>
        <xdr:cNvSpPr txBox="1">
          <a:spLocks noChangeArrowheads="1"/>
        </xdr:cNvSpPr>
      </xdr:nvSpPr>
      <xdr:spPr bwMode="auto">
        <a:xfrm>
          <a:off x="13049250"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66675</xdr:colOff>
      <xdr:row>402</xdr:row>
      <xdr:rowOff>0</xdr:rowOff>
    </xdr:from>
    <xdr:to>
      <xdr:col>12</xdr:col>
      <xdr:colOff>152400</xdr:colOff>
      <xdr:row>402</xdr:row>
      <xdr:rowOff>47625</xdr:rowOff>
    </xdr:to>
    <xdr:sp macro="" textlink="">
      <xdr:nvSpPr>
        <xdr:cNvPr id="4" name="Text Box 18">
          <a:extLst>
            <a:ext uri="{FF2B5EF4-FFF2-40B4-BE49-F238E27FC236}">
              <a16:creationId xmlns:a16="http://schemas.microsoft.com/office/drawing/2014/main" id="{71BA4336-A25E-4D22-9321-8E76BD8990B6}"/>
            </a:ext>
          </a:extLst>
        </xdr:cNvPr>
        <xdr:cNvSpPr txBox="1">
          <a:spLocks noChangeArrowheads="1"/>
        </xdr:cNvSpPr>
      </xdr:nvSpPr>
      <xdr:spPr bwMode="auto">
        <a:xfrm>
          <a:off x="13115925"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66675</xdr:rowOff>
    </xdr:to>
    <xdr:sp macro="" textlink="">
      <xdr:nvSpPr>
        <xdr:cNvPr id="5" name="Text Box 18">
          <a:extLst>
            <a:ext uri="{FF2B5EF4-FFF2-40B4-BE49-F238E27FC236}">
              <a16:creationId xmlns:a16="http://schemas.microsoft.com/office/drawing/2014/main" id="{5FA8DF22-B985-4474-9D1A-73DD4A703CDD}"/>
            </a:ext>
          </a:extLst>
        </xdr:cNvPr>
        <xdr:cNvSpPr txBox="1">
          <a:spLocks noChangeArrowheads="1"/>
        </xdr:cNvSpPr>
      </xdr:nvSpPr>
      <xdr:spPr bwMode="auto">
        <a:xfrm>
          <a:off x="13049250" y="11820525"/>
          <a:ext cx="8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57150</xdr:rowOff>
    </xdr:to>
    <xdr:sp macro="" textlink="">
      <xdr:nvSpPr>
        <xdr:cNvPr id="6" name="Text Box 18">
          <a:extLst>
            <a:ext uri="{FF2B5EF4-FFF2-40B4-BE49-F238E27FC236}">
              <a16:creationId xmlns:a16="http://schemas.microsoft.com/office/drawing/2014/main" id="{CC57B9F2-A47D-4E4B-9B4B-197071D8E847}"/>
            </a:ext>
          </a:extLst>
        </xdr:cNvPr>
        <xdr:cNvSpPr txBox="1">
          <a:spLocks noChangeArrowheads="1"/>
        </xdr:cNvSpPr>
      </xdr:nvSpPr>
      <xdr:spPr bwMode="auto">
        <a:xfrm>
          <a:off x="13049250" y="118205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104775</xdr:rowOff>
    </xdr:to>
    <xdr:sp macro="" textlink="">
      <xdr:nvSpPr>
        <xdr:cNvPr id="7" name="Text Box 18">
          <a:extLst>
            <a:ext uri="{FF2B5EF4-FFF2-40B4-BE49-F238E27FC236}">
              <a16:creationId xmlns:a16="http://schemas.microsoft.com/office/drawing/2014/main" id="{5BD857D0-2E85-4DC9-B754-406709B9E304}"/>
            </a:ext>
          </a:extLst>
        </xdr:cNvPr>
        <xdr:cNvSpPr txBox="1">
          <a:spLocks noChangeArrowheads="1"/>
        </xdr:cNvSpPr>
      </xdr:nvSpPr>
      <xdr:spPr bwMode="auto">
        <a:xfrm>
          <a:off x="13049250" y="11820525"/>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47625</xdr:rowOff>
    </xdr:to>
    <xdr:sp macro="" textlink="">
      <xdr:nvSpPr>
        <xdr:cNvPr id="8" name="Text Box 18">
          <a:extLst>
            <a:ext uri="{FF2B5EF4-FFF2-40B4-BE49-F238E27FC236}">
              <a16:creationId xmlns:a16="http://schemas.microsoft.com/office/drawing/2014/main" id="{6C4D345C-23DF-4D28-9B9A-2CF02EA08CB4}"/>
            </a:ext>
          </a:extLst>
        </xdr:cNvPr>
        <xdr:cNvSpPr txBox="1">
          <a:spLocks noChangeArrowheads="1"/>
        </xdr:cNvSpPr>
      </xdr:nvSpPr>
      <xdr:spPr bwMode="auto">
        <a:xfrm>
          <a:off x="13049250"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66675</xdr:colOff>
      <xdr:row>402</xdr:row>
      <xdr:rowOff>0</xdr:rowOff>
    </xdr:from>
    <xdr:to>
      <xdr:col>12</xdr:col>
      <xdr:colOff>152400</xdr:colOff>
      <xdr:row>402</xdr:row>
      <xdr:rowOff>47625</xdr:rowOff>
    </xdr:to>
    <xdr:sp macro="" textlink="">
      <xdr:nvSpPr>
        <xdr:cNvPr id="9" name="Text Box 18">
          <a:extLst>
            <a:ext uri="{FF2B5EF4-FFF2-40B4-BE49-F238E27FC236}">
              <a16:creationId xmlns:a16="http://schemas.microsoft.com/office/drawing/2014/main" id="{67187C24-4FAA-417E-A431-1ADD42B15424}"/>
            </a:ext>
          </a:extLst>
        </xdr:cNvPr>
        <xdr:cNvSpPr txBox="1">
          <a:spLocks noChangeArrowheads="1"/>
        </xdr:cNvSpPr>
      </xdr:nvSpPr>
      <xdr:spPr bwMode="auto">
        <a:xfrm>
          <a:off x="13115925"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66675</xdr:rowOff>
    </xdr:to>
    <xdr:sp macro="" textlink="">
      <xdr:nvSpPr>
        <xdr:cNvPr id="10" name="Text Box 18">
          <a:extLst>
            <a:ext uri="{FF2B5EF4-FFF2-40B4-BE49-F238E27FC236}">
              <a16:creationId xmlns:a16="http://schemas.microsoft.com/office/drawing/2014/main" id="{79DA587E-9E8F-4C88-A9C2-13C7F8A03663}"/>
            </a:ext>
          </a:extLst>
        </xdr:cNvPr>
        <xdr:cNvSpPr txBox="1">
          <a:spLocks noChangeArrowheads="1"/>
        </xdr:cNvSpPr>
      </xdr:nvSpPr>
      <xdr:spPr bwMode="auto">
        <a:xfrm>
          <a:off x="13049250" y="11820525"/>
          <a:ext cx="8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402</xdr:row>
      <xdr:rowOff>0</xdr:rowOff>
    </xdr:from>
    <xdr:to>
      <xdr:col>12</xdr:col>
      <xdr:colOff>85725</xdr:colOff>
      <xdr:row>402</xdr:row>
      <xdr:rowOff>57150</xdr:rowOff>
    </xdr:to>
    <xdr:sp macro="" textlink="">
      <xdr:nvSpPr>
        <xdr:cNvPr id="11" name="Text Box 18">
          <a:extLst>
            <a:ext uri="{FF2B5EF4-FFF2-40B4-BE49-F238E27FC236}">
              <a16:creationId xmlns:a16="http://schemas.microsoft.com/office/drawing/2014/main" id="{7C6BA8B5-884E-42B8-BC78-8F79AFC9C5F9}"/>
            </a:ext>
          </a:extLst>
        </xdr:cNvPr>
        <xdr:cNvSpPr txBox="1">
          <a:spLocks noChangeArrowheads="1"/>
        </xdr:cNvSpPr>
      </xdr:nvSpPr>
      <xdr:spPr bwMode="auto">
        <a:xfrm>
          <a:off x="13049250" y="118205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402</xdr:row>
      <xdr:rowOff>0</xdr:rowOff>
    </xdr:from>
    <xdr:ext cx="85725" cy="104775"/>
    <xdr:sp macro="" textlink="">
      <xdr:nvSpPr>
        <xdr:cNvPr id="12" name="Text Box 18">
          <a:extLst>
            <a:ext uri="{FF2B5EF4-FFF2-40B4-BE49-F238E27FC236}">
              <a16:creationId xmlns:a16="http://schemas.microsoft.com/office/drawing/2014/main" id="{F39DE70D-8160-40C5-8102-D804A9EC73E6}"/>
            </a:ext>
          </a:extLst>
        </xdr:cNvPr>
        <xdr:cNvSpPr txBox="1">
          <a:spLocks noChangeArrowheads="1"/>
        </xdr:cNvSpPr>
      </xdr:nvSpPr>
      <xdr:spPr bwMode="auto">
        <a:xfrm>
          <a:off x="13049250" y="11820525"/>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402</xdr:row>
      <xdr:rowOff>0</xdr:rowOff>
    </xdr:from>
    <xdr:ext cx="85725" cy="47625"/>
    <xdr:sp macro="" textlink="">
      <xdr:nvSpPr>
        <xdr:cNvPr id="13" name="Text Box 18">
          <a:extLst>
            <a:ext uri="{FF2B5EF4-FFF2-40B4-BE49-F238E27FC236}">
              <a16:creationId xmlns:a16="http://schemas.microsoft.com/office/drawing/2014/main" id="{8A5457C1-E21D-4ACC-BE6D-86E46DCFB9DF}"/>
            </a:ext>
          </a:extLst>
        </xdr:cNvPr>
        <xdr:cNvSpPr txBox="1">
          <a:spLocks noChangeArrowheads="1"/>
        </xdr:cNvSpPr>
      </xdr:nvSpPr>
      <xdr:spPr bwMode="auto">
        <a:xfrm>
          <a:off x="13049250"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66675</xdr:colOff>
      <xdr:row>402</xdr:row>
      <xdr:rowOff>0</xdr:rowOff>
    </xdr:from>
    <xdr:ext cx="85725" cy="47625"/>
    <xdr:sp macro="" textlink="">
      <xdr:nvSpPr>
        <xdr:cNvPr id="14" name="Text Box 18">
          <a:extLst>
            <a:ext uri="{FF2B5EF4-FFF2-40B4-BE49-F238E27FC236}">
              <a16:creationId xmlns:a16="http://schemas.microsoft.com/office/drawing/2014/main" id="{E9335F3D-69E4-4F53-8390-91F029C02042}"/>
            </a:ext>
          </a:extLst>
        </xdr:cNvPr>
        <xdr:cNvSpPr txBox="1">
          <a:spLocks noChangeArrowheads="1"/>
        </xdr:cNvSpPr>
      </xdr:nvSpPr>
      <xdr:spPr bwMode="auto">
        <a:xfrm>
          <a:off x="13115925" y="118205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402</xdr:row>
      <xdr:rowOff>0</xdr:rowOff>
    </xdr:from>
    <xdr:ext cx="85725" cy="66675"/>
    <xdr:sp macro="" textlink="">
      <xdr:nvSpPr>
        <xdr:cNvPr id="15" name="Text Box 18">
          <a:extLst>
            <a:ext uri="{FF2B5EF4-FFF2-40B4-BE49-F238E27FC236}">
              <a16:creationId xmlns:a16="http://schemas.microsoft.com/office/drawing/2014/main" id="{D27D3E88-D2AE-4E41-9845-BE7966791838}"/>
            </a:ext>
          </a:extLst>
        </xdr:cNvPr>
        <xdr:cNvSpPr txBox="1">
          <a:spLocks noChangeArrowheads="1"/>
        </xdr:cNvSpPr>
      </xdr:nvSpPr>
      <xdr:spPr bwMode="auto">
        <a:xfrm>
          <a:off x="13049250" y="11820525"/>
          <a:ext cx="8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402</xdr:row>
      <xdr:rowOff>0</xdr:rowOff>
    </xdr:from>
    <xdr:ext cx="85725" cy="57150"/>
    <xdr:sp macro="" textlink="">
      <xdr:nvSpPr>
        <xdr:cNvPr id="16" name="Text Box 18">
          <a:extLst>
            <a:ext uri="{FF2B5EF4-FFF2-40B4-BE49-F238E27FC236}">
              <a16:creationId xmlns:a16="http://schemas.microsoft.com/office/drawing/2014/main" id="{17577EEB-BABC-4B49-9DB9-6BF822DD04A4}"/>
            </a:ext>
          </a:extLst>
        </xdr:cNvPr>
        <xdr:cNvSpPr txBox="1">
          <a:spLocks noChangeArrowheads="1"/>
        </xdr:cNvSpPr>
      </xdr:nvSpPr>
      <xdr:spPr bwMode="auto">
        <a:xfrm>
          <a:off x="13049250" y="118205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666"/>
  <sheetViews>
    <sheetView tabSelected="1" view="pageBreakPreview" zoomScale="60" zoomScaleNormal="100" workbookViewId="0">
      <pane xSplit="3" ySplit="6" topLeftCell="D352" activePane="bottomRight" state="frozen"/>
      <selection pane="topRight" activeCell="D1" sqref="D1"/>
      <selection pane="bottomLeft" activeCell="A7" sqref="A7"/>
      <selection pane="bottomRight" activeCell="V354" sqref="V354"/>
    </sheetView>
  </sheetViews>
  <sheetFormatPr defaultRowHeight="15.75" x14ac:dyDescent="0.25"/>
  <cols>
    <col min="1" max="1" width="6.28515625" style="559" bestFit="1" customWidth="1"/>
    <col min="2" max="2" width="51.140625" style="559" customWidth="1"/>
    <col min="3" max="3" width="14.7109375" style="559" customWidth="1"/>
    <col min="4" max="4" width="33.85546875" style="559" customWidth="1"/>
    <col min="5" max="5" width="25.5703125" style="559" bestFit="1" customWidth="1"/>
    <col min="6" max="6" width="24.7109375" style="559" bestFit="1" customWidth="1"/>
    <col min="7" max="7" width="19.7109375" style="559" customWidth="1"/>
    <col min="8" max="8" width="18.85546875" style="559" customWidth="1"/>
    <col min="9" max="9" width="18.42578125" style="559" customWidth="1"/>
    <col min="10" max="10" width="13.42578125" style="559" customWidth="1"/>
    <col min="11" max="11" width="14.42578125" style="559" bestFit="1" customWidth="1"/>
    <col min="12" max="12" width="15.5703125" style="559" customWidth="1"/>
    <col min="13" max="13" width="17.7109375" style="559" customWidth="1"/>
    <col min="14" max="14" width="26.7109375" style="559" customWidth="1"/>
    <col min="15" max="15" width="27.7109375" style="559" customWidth="1"/>
    <col min="16" max="16" width="28.28515625" style="718" customWidth="1"/>
    <col min="17" max="16384" width="9.140625" style="559"/>
  </cols>
  <sheetData>
    <row r="1" spans="1:16" x14ac:dyDescent="0.25">
      <c r="L1" s="741" t="s">
        <v>140</v>
      </c>
      <c r="M1" s="741"/>
      <c r="N1" s="741"/>
      <c r="O1" s="741"/>
    </row>
    <row r="2" spans="1:16" ht="67.5" customHeight="1" thickBot="1" x14ac:dyDescent="0.3">
      <c r="A2" s="742" t="s">
        <v>141</v>
      </c>
      <c r="B2" s="742"/>
      <c r="C2" s="742"/>
      <c r="D2" s="742"/>
      <c r="E2" s="742"/>
      <c r="F2" s="742"/>
      <c r="G2" s="742"/>
      <c r="H2" s="742"/>
      <c r="I2" s="742"/>
      <c r="J2" s="742"/>
      <c r="K2" s="742"/>
      <c r="L2" s="742"/>
      <c r="M2" s="742"/>
      <c r="N2" s="742"/>
      <c r="O2" s="560"/>
    </row>
    <row r="3" spans="1:16" ht="32.25" customHeight="1" x14ac:dyDescent="0.25">
      <c r="A3" s="750" t="s">
        <v>0</v>
      </c>
      <c r="B3" s="748" t="s">
        <v>1</v>
      </c>
      <c r="C3" s="749" t="s">
        <v>2</v>
      </c>
      <c r="D3" s="749" t="s">
        <v>3</v>
      </c>
      <c r="E3" s="748" t="s">
        <v>4</v>
      </c>
      <c r="F3" s="748"/>
      <c r="G3" s="748" t="s">
        <v>5</v>
      </c>
      <c r="H3" s="748"/>
      <c r="I3" s="748"/>
      <c r="J3" s="748"/>
      <c r="K3" s="749" t="s">
        <v>6</v>
      </c>
      <c r="L3" s="749" t="s">
        <v>7</v>
      </c>
      <c r="M3" s="749"/>
      <c r="N3" s="749" t="s">
        <v>8</v>
      </c>
      <c r="O3" s="743" t="s">
        <v>9</v>
      </c>
      <c r="P3" s="766" t="s">
        <v>1448</v>
      </c>
    </row>
    <row r="4" spans="1:16" x14ac:dyDescent="0.25">
      <c r="A4" s="751"/>
      <c r="B4" s="753"/>
      <c r="C4" s="746"/>
      <c r="D4" s="746"/>
      <c r="E4" s="746" t="s">
        <v>10</v>
      </c>
      <c r="F4" s="746" t="s">
        <v>11</v>
      </c>
      <c r="G4" s="746" t="s">
        <v>10</v>
      </c>
      <c r="H4" s="746" t="s">
        <v>12</v>
      </c>
      <c r="I4" s="746"/>
      <c r="J4" s="746"/>
      <c r="K4" s="746"/>
      <c r="L4" s="746" t="s">
        <v>13</v>
      </c>
      <c r="M4" s="746" t="s">
        <v>14</v>
      </c>
      <c r="N4" s="746"/>
      <c r="O4" s="744"/>
      <c r="P4" s="767"/>
    </row>
    <row r="5" spans="1:16" ht="88.5" customHeight="1" thickBot="1" x14ac:dyDescent="0.3">
      <c r="A5" s="752"/>
      <c r="B5" s="754"/>
      <c r="C5" s="747"/>
      <c r="D5" s="747"/>
      <c r="E5" s="747"/>
      <c r="F5" s="747"/>
      <c r="G5" s="747"/>
      <c r="H5" s="585" t="s">
        <v>15</v>
      </c>
      <c r="I5" s="585" t="s">
        <v>16</v>
      </c>
      <c r="J5" s="586" t="s">
        <v>17</v>
      </c>
      <c r="K5" s="747"/>
      <c r="L5" s="747"/>
      <c r="M5" s="747"/>
      <c r="N5" s="747"/>
      <c r="O5" s="745"/>
      <c r="P5" s="768"/>
    </row>
    <row r="6" spans="1:16" x14ac:dyDescent="0.25">
      <c r="A6" s="561">
        <v>1</v>
      </c>
      <c r="B6" s="562">
        <v>2</v>
      </c>
      <c r="C6" s="562">
        <v>3</v>
      </c>
      <c r="D6" s="562">
        <v>4</v>
      </c>
      <c r="E6" s="562">
        <v>5</v>
      </c>
      <c r="F6" s="562">
        <v>6</v>
      </c>
      <c r="G6" s="562">
        <v>7</v>
      </c>
      <c r="H6" s="563">
        <v>8</v>
      </c>
      <c r="I6" s="564">
        <v>9</v>
      </c>
      <c r="J6" s="564">
        <v>10</v>
      </c>
      <c r="K6" s="564">
        <v>11</v>
      </c>
      <c r="L6" s="564">
        <v>12</v>
      </c>
      <c r="M6" s="564">
        <v>13</v>
      </c>
      <c r="N6" s="564">
        <v>14</v>
      </c>
      <c r="O6" s="564">
        <v>15</v>
      </c>
    </row>
    <row r="7" spans="1:16" s="565" customFormat="1" x14ac:dyDescent="0.25">
      <c r="A7" s="130"/>
      <c r="B7" s="131" t="s">
        <v>139</v>
      </c>
      <c r="C7" s="132"/>
      <c r="D7" s="132"/>
      <c r="E7" s="133">
        <v>1094742.507</v>
      </c>
      <c r="F7" s="133">
        <v>678326.32700000005</v>
      </c>
      <c r="G7" s="133">
        <v>372121.44400000002</v>
      </c>
      <c r="H7" s="133">
        <v>221394.59399999998</v>
      </c>
      <c r="I7" s="133">
        <v>153226.85</v>
      </c>
      <c r="J7" s="134">
        <v>0</v>
      </c>
      <c r="K7" s="135"/>
      <c r="L7" s="135"/>
      <c r="M7" s="135"/>
      <c r="N7" s="135"/>
      <c r="O7" s="136"/>
      <c r="P7" s="719"/>
    </row>
    <row r="8" spans="1:16" ht="31.5" x14ac:dyDescent="0.25">
      <c r="A8" s="1"/>
      <c r="B8" s="55" t="s">
        <v>395</v>
      </c>
      <c r="C8" s="3"/>
      <c r="D8" s="3"/>
      <c r="E8" s="3"/>
      <c r="F8" s="3"/>
      <c r="G8" s="3"/>
      <c r="H8" s="3">
        <v>2500</v>
      </c>
      <c r="I8" s="3"/>
      <c r="J8" s="6"/>
      <c r="K8" s="4"/>
      <c r="L8" s="4"/>
      <c r="M8" s="4"/>
      <c r="N8" s="4"/>
      <c r="O8" s="1"/>
      <c r="P8" s="720"/>
    </row>
    <row r="9" spans="1:16" x14ac:dyDescent="0.25">
      <c r="A9" s="1"/>
      <c r="B9" s="760" t="s">
        <v>19</v>
      </c>
      <c r="C9" s="760"/>
      <c r="D9" s="760"/>
      <c r="E9" s="3">
        <v>49175.42</v>
      </c>
      <c r="F9" s="3">
        <v>44238.402999999998</v>
      </c>
      <c r="G9" s="3">
        <v>12555</v>
      </c>
      <c r="H9" s="3">
        <v>11300</v>
      </c>
      <c r="I9" s="3">
        <v>1255</v>
      </c>
      <c r="J9" s="6">
        <v>0</v>
      </c>
      <c r="K9" s="10"/>
      <c r="L9" s="10"/>
      <c r="M9" s="10"/>
      <c r="N9" s="10"/>
      <c r="O9" s="1"/>
      <c r="P9" s="720"/>
    </row>
    <row r="10" spans="1:16" ht="157.5" x14ac:dyDescent="0.25">
      <c r="A10" s="1">
        <v>1</v>
      </c>
      <c r="B10" s="56" t="s">
        <v>20</v>
      </c>
      <c r="C10" s="52" t="s">
        <v>21</v>
      </c>
      <c r="D10" s="52" t="s">
        <v>22</v>
      </c>
      <c r="E10" s="5">
        <v>18439.785</v>
      </c>
      <c r="F10" s="5">
        <v>18062.303</v>
      </c>
      <c r="G10" s="5">
        <v>7000</v>
      </c>
      <c r="H10" s="5">
        <v>6300</v>
      </c>
      <c r="I10" s="5">
        <v>700</v>
      </c>
      <c r="J10" s="7">
        <v>0</v>
      </c>
      <c r="K10" s="57" t="s">
        <v>23</v>
      </c>
      <c r="L10" s="52" t="s">
        <v>24</v>
      </c>
      <c r="M10" s="52" t="s">
        <v>25</v>
      </c>
      <c r="N10" s="52" t="s">
        <v>26</v>
      </c>
      <c r="O10" s="1">
        <v>73.332999999999998</v>
      </c>
      <c r="P10" s="399" t="s">
        <v>1867</v>
      </c>
    </row>
    <row r="11" spans="1:16" ht="157.5" x14ac:dyDescent="0.25">
      <c r="A11" s="1">
        <v>2</v>
      </c>
      <c r="B11" s="56" t="s">
        <v>27</v>
      </c>
      <c r="C11" s="5" t="s">
        <v>28</v>
      </c>
      <c r="D11" s="5" t="s">
        <v>22</v>
      </c>
      <c r="E11" s="5">
        <v>30735.634999999998</v>
      </c>
      <c r="F11" s="5">
        <v>26176.1</v>
      </c>
      <c r="G11" s="5">
        <v>5555</v>
      </c>
      <c r="H11" s="5">
        <v>5000</v>
      </c>
      <c r="I11" s="5">
        <v>555</v>
      </c>
      <c r="J11" s="7">
        <v>0</v>
      </c>
      <c r="K11" s="57" t="s">
        <v>23</v>
      </c>
      <c r="L11" s="52" t="s">
        <v>29</v>
      </c>
      <c r="M11" s="52" t="s">
        <v>30</v>
      </c>
      <c r="N11" s="52" t="s">
        <v>26</v>
      </c>
      <c r="O11" s="52" t="s">
        <v>31</v>
      </c>
      <c r="P11" s="399" t="s">
        <v>1868</v>
      </c>
    </row>
    <row r="12" spans="1:16" x14ac:dyDescent="0.25">
      <c r="A12" s="1"/>
      <c r="B12" s="760" t="s">
        <v>32</v>
      </c>
      <c r="C12" s="760"/>
      <c r="D12" s="760"/>
      <c r="E12" s="3">
        <v>89488.300999999992</v>
      </c>
      <c r="F12" s="3">
        <v>38835.685999999994</v>
      </c>
      <c r="G12" s="3">
        <v>33415.735000000001</v>
      </c>
      <c r="H12" s="3">
        <v>26033.941000000003</v>
      </c>
      <c r="I12" s="3">
        <v>7381.7939999999999</v>
      </c>
      <c r="J12" s="6">
        <v>0</v>
      </c>
      <c r="K12" s="57"/>
      <c r="L12" s="52"/>
      <c r="M12" s="52"/>
      <c r="N12" s="52"/>
      <c r="O12" s="54"/>
      <c r="P12" s="398"/>
    </row>
    <row r="13" spans="1:16" ht="157.5" x14ac:dyDescent="0.25">
      <c r="A13" s="1">
        <v>3</v>
      </c>
      <c r="B13" s="58" t="s">
        <v>33</v>
      </c>
      <c r="C13" s="52" t="s">
        <v>34</v>
      </c>
      <c r="D13" s="52" t="s">
        <v>22</v>
      </c>
      <c r="E13" s="5">
        <v>9809.3469999999998</v>
      </c>
      <c r="F13" s="5">
        <v>9755.4339999999993</v>
      </c>
      <c r="G13" s="5">
        <v>9755.4340000000011</v>
      </c>
      <c r="H13" s="5">
        <v>6270</v>
      </c>
      <c r="I13" s="5">
        <v>3485.4340000000002</v>
      </c>
      <c r="J13" s="7">
        <v>0</v>
      </c>
      <c r="K13" s="57" t="s">
        <v>23</v>
      </c>
      <c r="L13" s="52" t="s">
        <v>35</v>
      </c>
      <c r="M13" s="52" t="s">
        <v>36</v>
      </c>
      <c r="N13" s="59" t="s">
        <v>26</v>
      </c>
      <c r="O13" s="3">
        <v>58.332999999999998</v>
      </c>
      <c r="P13" s="399" t="s">
        <v>1869</v>
      </c>
    </row>
    <row r="14" spans="1:16" ht="157.5" x14ac:dyDescent="0.25">
      <c r="A14" s="1">
        <v>4</v>
      </c>
      <c r="B14" s="58" t="s">
        <v>37</v>
      </c>
      <c r="C14" s="60" t="s">
        <v>38</v>
      </c>
      <c r="D14" s="5" t="s">
        <v>22</v>
      </c>
      <c r="E14" s="5">
        <v>35980.966999999997</v>
      </c>
      <c r="F14" s="5">
        <v>7133.951</v>
      </c>
      <c r="G14" s="5">
        <v>1714</v>
      </c>
      <c r="H14" s="5">
        <v>1000</v>
      </c>
      <c r="I14" s="5">
        <v>714</v>
      </c>
      <c r="J14" s="7">
        <v>0</v>
      </c>
      <c r="K14" s="57" t="s">
        <v>23</v>
      </c>
      <c r="L14" s="52" t="s">
        <v>39</v>
      </c>
      <c r="M14" s="52" t="s">
        <v>40</v>
      </c>
      <c r="N14" s="52" t="s">
        <v>26</v>
      </c>
      <c r="O14" s="52" t="s">
        <v>31</v>
      </c>
      <c r="P14" s="399" t="s">
        <v>1868</v>
      </c>
    </row>
    <row r="15" spans="1:16" ht="173.25" x14ac:dyDescent="0.25">
      <c r="A15" s="1">
        <v>5</v>
      </c>
      <c r="B15" s="58" t="s">
        <v>41</v>
      </c>
      <c r="C15" s="54" t="s">
        <v>42</v>
      </c>
      <c r="D15" s="52" t="s">
        <v>22</v>
      </c>
      <c r="E15" s="61">
        <v>9282.4979999999996</v>
      </c>
      <c r="F15" s="61">
        <v>7771.5249999999996</v>
      </c>
      <c r="G15" s="5">
        <v>7771.5249999999996</v>
      </c>
      <c r="H15" s="61">
        <v>6960</v>
      </c>
      <c r="I15" s="61">
        <v>811.52499999999998</v>
      </c>
      <c r="J15" s="62">
        <v>0</v>
      </c>
      <c r="K15" s="63" t="s">
        <v>23</v>
      </c>
      <c r="L15" s="52" t="s">
        <v>43</v>
      </c>
      <c r="M15" s="52" t="s">
        <v>44</v>
      </c>
      <c r="N15" s="59" t="s">
        <v>26</v>
      </c>
      <c r="O15" s="3">
        <v>59.667000000000002</v>
      </c>
      <c r="P15" s="397" t="s">
        <v>1870</v>
      </c>
    </row>
    <row r="16" spans="1:16" ht="157.5" x14ac:dyDescent="0.25">
      <c r="A16" s="1">
        <v>6</v>
      </c>
      <c r="B16" s="58" t="s">
        <v>45</v>
      </c>
      <c r="C16" s="5" t="s">
        <v>42</v>
      </c>
      <c r="D16" s="5" t="s">
        <v>22</v>
      </c>
      <c r="E16" s="61">
        <v>6859.8559999999998</v>
      </c>
      <c r="F16" s="5">
        <v>1136.1279999999999</v>
      </c>
      <c r="G16" s="5">
        <v>1136.1280000000002</v>
      </c>
      <c r="H16" s="5">
        <v>906.12800000000004</v>
      </c>
      <c r="I16" s="5">
        <v>230</v>
      </c>
      <c r="J16" s="7">
        <v>0</v>
      </c>
      <c r="K16" s="63" t="s">
        <v>23</v>
      </c>
      <c r="L16" s="52" t="s">
        <v>46</v>
      </c>
      <c r="M16" s="52" t="s">
        <v>47</v>
      </c>
      <c r="N16" s="64" t="s">
        <v>26</v>
      </c>
      <c r="O16" s="52" t="s">
        <v>31</v>
      </c>
      <c r="P16" s="399" t="s">
        <v>1871</v>
      </c>
    </row>
    <row r="17" spans="1:16" ht="157.5" x14ac:dyDescent="0.25">
      <c r="A17" s="1">
        <v>7</v>
      </c>
      <c r="B17" s="8" t="s">
        <v>48</v>
      </c>
      <c r="C17" s="5" t="s">
        <v>42</v>
      </c>
      <c r="D17" s="5" t="s">
        <v>22</v>
      </c>
      <c r="E17" s="5">
        <v>5000.8620000000001</v>
      </c>
      <c r="F17" s="5">
        <v>1528.375</v>
      </c>
      <c r="G17" s="5">
        <v>1528.375</v>
      </c>
      <c r="H17" s="5">
        <v>651.57500000000005</v>
      </c>
      <c r="I17" s="5">
        <v>876.8</v>
      </c>
      <c r="J17" s="7">
        <v>0</v>
      </c>
      <c r="K17" s="63" t="s">
        <v>23</v>
      </c>
      <c r="L17" s="52" t="s">
        <v>49</v>
      </c>
      <c r="M17" s="64" t="s">
        <v>50</v>
      </c>
      <c r="N17" s="59" t="s">
        <v>26</v>
      </c>
      <c r="O17" s="52" t="s">
        <v>31</v>
      </c>
      <c r="P17" s="399" t="s">
        <v>1872</v>
      </c>
    </row>
    <row r="18" spans="1:16" ht="157.5" x14ac:dyDescent="0.25">
      <c r="A18" s="1">
        <v>8</v>
      </c>
      <c r="B18" s="58" t="s">
        <v>51</v>
      </c>
      <c r="C18" s="52" t="s">
        <v>34</v>
      </c>
      <c r="D18" s="52" t="s">
        <v>52</v>
      </c>
      <c r="E18" s="61">
        <v>5409.6679999999997</v>
      </c>
      <c r="F18" s="61">
        <v>5372.1109999999999</v>
      </c>
      <c r="G18" s="5">
        <v>5372.1109999999999</v>
      </c>
      <c r="H18" s="61">
        <v>4722</v>
      </c>
      <c r="I18" s="61">
        <v>650.11099999999999</v>
      </c>
      <c r="J18" s="62">
        <v>0</v>
      </c>
      <c r="K18" s="63" t="s">
        <v>23</v>
      </c>
      <c r="L18" s="52" t="s">
        <v>53</v>
      </c>
      <c r="M18" s="52" t="s">
        <v>54</v>
      </c>
      <c r="N18" s="59" t="s">
        <v>26</v>
      </c>
      <c r="O18" s="3">
        <v>56.332999999999998</v>
      </c>
      <c r="P18" s="397" t="s">
        <v>2366</v>
      </c>
    </row>
    <row r="19" spans="1:16" ht="157.5" x14ac:dyDescent="0.25">
      <c r="A19" s="1">
        <v>9</v>
      </c>
      <c r="B19" s="58" t="s">
        <v>55</v>
      </c>
      <c r="C19" s="5" t="s">
        <v>42</v>
      </c>
      <c r="D19" s="5" t="s">
        <v>22</v>
      </c>
      <c r="E19" s="5">
        <v>6597.8090000000002</v>
      </c>
      <c r="F19" s="5">
        <v>4399.009</v>
      </c>
      <c r="G19" s="5">
        <v>4399.009</v>
      </c>
      <c r="H19" s="5">
        <v>3959</v>
      </c>
      <c r="I19" s="5">
        <v>440.00900000000001</v>
      </c>
      <c r="J19" s="7">
        <v>0</v>
      </c>
      <c r="K19" s="63" t="s">
        <v>23</v>
      </c>
      <c r="L19" s="52" t="s">
        <v>56</v>
      </c>
      <c r="M19" s="52" t="s">
        <v>57</v>
      </c>
      <c r="N19" s="59" t="s">
        <v>26</v>
      </c>
      <c r="O19" s="52" t="s">
        <v>31</v>
      </c>
      <c r="P19" s="399" t="s">
        <v>1873</v>
      </c>
    </row>
    <row r="20" spans="1:16" ht="157.5" x14ac:dyDescent="0.25">
      <c r="A20" s="1">
        <v>10</v>
      </c>
      <c r="B20" s="58" t="s">
        <v>58</v>
      </c>
      <c r="C20" s="54" t="s">
        <v>42</v>
      </c>
      <c r="D20" s="5" t="s">
        <v>22</v>
      </c>
      <c r="E20" s="5">
        <v>10547.294</v>
      </c>
      <c r="F20" s="5">
        <v>1739.153</v>
      </c>
      <c r="G20" s="5">
        <v>1739.153</v>
      </c>
      <c r="H20" s="5">
        <v>1565.2380000000001</v>
      </c>
      <c r="I20" s="5">
        <v>173.91499999999999</v>
      </c>
      <c r="J20" s="7">
        <v>0</v>
      </c>
      <c r="K20" s="63" t="s">
        <v>23</v>
      </c>
      <c r="L20" s="52" t="s">
        <v>59</v>
      </c>
      <c r="M20" s="52" t="s">
        <v>60</v>
      </c>
      <c r="N20" s="64" t="s">
        <v>26</v>
      </c>
      <c r="O20" s="52" t="s">
        <v>31</v>
      </c>
      <c r="P20" s="399" t="s">
        <v>1874</v>
      </c>
    </row>
    <row r="21" spans="1:16" x14ac:dyDescent="0.25">
      <c r="A21" s="1"/>
      <c r="B21" s="2" t="s">
        <v>61</v>
      </c>
      <c r="C21" s="5"/>
      <c r="D21" s="5"/>
      <c r="E21" s="3">
        <v>309285.16800000001</v>
      </c>
      <c r="F21" s="3">
        <v>187446.25200000001</v>
      </c>
      <c r="G21" s="3">
        <v>110918.39099999999</v>
      </c>
      <c r="H21" s="3">
        <v>65114.366999999991</v>
      </c>
      <c r="I21" s="3">
        <v>45804.023999999998</v>
      </c>
      <c r="J21" s="6">
        <v>0</v>
      </c>
      <c r="K21" s="53"/>
      <c r="L21" s="53"/>
      <c r="M21" s="53"/>
      <c r="N21" s="53"/>
      <c r="O21" s="52"/>
      <c r="P21" s="397"/>
    </row>
    <row r="22" spans="1:16" ht="157.5" x14ac:dyDescent="0.25">
      <c r="A22" s="1">
        <v>11</v>
      </c>
      <c r="B22" s="56" t="s">
        <v>62</v>
      </c>
      <c r="C22" s="5" t="s">
        <v>63</v>
      </c>
      <c r="D22" s="5" t="s">
        <v>64</v>
      </c>
      <c r="E22" s="5">
        <v>172071.33300000001</v>
      </c>
      <c r="F22" s="5">
        <v>68696.620999999999</v>
      </c>
      <c r="G22" s="5">
        <v>68696.620999999999</v>
      </c>
      <c r="H22" s="5">
        <v>44616.2</v>
      </c>
      <c r="I22" s="5">
        <v>24080.420999999998</v>
      </c>
      <c r="J22" s="7">
        <v>0</v>
      </c>
      <c r="K22" s="57" t="s">
        <v>23</v>
      </c>
      <c r="L22" s="52" t="s">
        <v>65</v>
      </c>
      <c r="M22" s="65" t="s">
        <v>66</v>
      </c>
      <c r="N22" s="52" t="s">
        <v>67</v>
      </c>
      <c r="O22" s="52" t="s">
        <v>31</v>
      </c>
      <c r="P22" s="399" t="s">
        <v>1875</v>
      </c>
    </row>
    <row r="23" spans="1:16" ht="157.5" x14ac:dyDescent="0.25">
      <c r="A23" s="1">
        <v>12</v>
      </c>
      <c r="B23" s="56" t="s">
        <v>68</v>
      </c>
      <c r="C23" s="66" t="s">
        <v>28</v>
      </c>
      <c r="D23" s="67" t="s">
        <v>69</v>
      </c>
      <c r="E23" s="5">
        <v>80257.823999999993</v>
      </c>
      <c r="F23" s="5">
        <v>73196.611999999994</v>
      </c>
      <c r="G23" s="5">
        <v>19428.148000000001</v>
      </c>
      <c r="H23" s="61">
        <v>5000</v>
      </c>
      <c r="I23" s="61">
        <v>14428.147999999999</v>
      </c>
      <c r="J23" s="62">
        <v>0</v>
      </c>
      <c r="K23" s="57" t="s">
        <v>23</v>
      </c>
      <c r="L23" s="52" t="s">
        <v>70</v>
      </c>
      <c r="M23" s="52" t="s">
        <v>71</v>
      </c>
      <c r="N23" s="52" t="s">
        <v>67</v>
      </c>
      <c r="O23" s="3">
        <v>61</v>
      </c>
      <c r="P23" s="399" t="s">
        <v>1876</v>
      </c>
    </row>
    <row r="24" spans="1:16" ht="173.25" x14ac:dyDescent="0.25">
      <c r="A24" s="1">
        <v>13</v>
      </c>
      <c r="B24" s="56" t="s">
        <v>72</v>
      </c>
      <c r="C24" s="66" t="s">
        <v>34</v>
      </c>
      <c r="D24" s="67" t="s">
        <v>73</v>
      </c>
      <c r="E24" s="5">
        <v>5778.393</v>
      </c>
      <c r="F24" s="5">
        <v>5720.5550000000003</v>
      </c>
      <c r="G24" s="5">
        <v>5720.5550000000003</v>
      </c>
      <c r="H24" s="5">
        <v>4398.2</v>
      </c>
      <c r="I24" s="5">
        <v>1322.355</v>
      </c>
      <c r="J24" s="62">
        <v>0</v>
      </c>
      <c r="K24" s="57" t="s">
        <v>23</v>
      </c>
      <c r="L24" s="52" t="s">
        <v>74</v>
      </c>
      <c r="M24" s="52" t="s">
        <v>75</v>
      </c>
      <c r="N24" s="52" t="s">
        <v>67</v>
      </c>
      <c r="O24" s="3">
        <v>57.667000000000002</v>
      </c>
      <c r="P24" s="399" t="s">
        <v>1877</v>
      </c>
    </row>
    <row r="25" spans="1:16" ht="126" x14ac:dyDescent="0.25">
      <c r="A25" s="1">
        <v>14</v>
      </c>
      <c r="B25" s="56" t="s">
        <v>76</v>
      </c>
      <c r="C25" s="68" t="s">
        <v>38</v>
      </c>
      <c r="D25" s="52" t="s">
        <v>77</v>
      </c>
      <c r="E25" s="5">
        <v>36380.559000000001</v>
      </c>
      <c r="F25" s="5">
        <v>31759.397000000001</v>
      </c>
      <c r="G25" s="5">
        <v>9000</v>
      </c>
      <c r="H25" s="5">
        <v>4000</v>
      </c>
      <c r="I25" s="5">
        <v>5000</v>
      </c>
      <c r="J25" s="62">
        <v>0</v>
      </c>
      <c r="K25" s="57" t="s">
        <v>23</v>
      </c>
      <c r="L25" s="52" t="s">
        <v>78</v>
      </c>
      <c r="M25" s="52" t="s">
        <v>79</v>
      </c>
      <c r="N25" s="52" t="s">
        <v>67</v>
      </c>
      <c r="O25" s="3">
        <v>59</v>
      </c>
      <c r="P25" s="399" t="s">
        <v>1589</v>
      </c>
    </row>
    <row r="26" spans="1:16" ht="173.25" x14ac:dyDescent="0.25">
      <c r="A26" s="1">
        <v>15</v>
      </c>
      <c r="B26" s="56" t="s">
        <v>80</v>
      </c>
      <c r="C26" s="52" t="s">
        <v>63</v>
      </c>
      <c r="D26" s="52" t="s">
        <v>81</v>
      </c>
      <c r="E26" s="5">
        <v>14797.058999999999</v>
      </c>
      <c r="F26" s="5">
        <v>8073.067</v>
      </c>
      <c r="G26" s="5">
        <v>8073.067</v>
      </c>
      <c r="H26" s="5">
        <v>7099.9669999999996</v>
      </c>
      <c r="I26" s="5">
        <v>973.1</v>
      </c>
      <c r="J26" s="7">
        <v>0</v>
      </c>
      <c r="K26" s="57" t="s">
        <v>23</v>
      </c>
      <c r="L26" s="52" t="s">
        <v>82</v>
      </c>
      <c r="M26" s="52" t="s">
        <v>83</v>
      </c>
      <c r="N26" s="52" t="s">
        <v>67</v>
      </c>
      <c r="O26" s="3">
        <v>58</v>
      </c>
      <c r="P26" s="397" t="s">
        <v>1870</v>
      </c>
    </row>
    <row r="27" spans="1:16" x14ac:dyDescent="0.25">
      <c r="A27" s="1"/>
      <c r="B27" s="758" t="s">
        <v>84</v>
      </c>
      <c r="C27" s="758"/>
      <c r="D27" s="758"/>
      <c r="E27" s="3">
        <v>343262.40500000003</v>
      </c>
      <c r="F27" s="3">
        <v>188631.59599999999</v>
      </c>
      <c r="G27" s="3">
        <v>82220</v>
      </c>
      <c r="H27" s="3">
        <v>30000</v>
      </c>
      <c r="I27" s="3">
        <v>52220</v>
      </c>
      <c r="J27" s="6">
        <v>0</v>
      </c>
      <c r="K27" s="10"/>
      <c r="L27" s="10"/>
      <c r="M27" s="10"/>
      <c r="N27" s="10"/>
      <c r="O27" s="1"/>
      <c r="P27" s="397"/>
    </row>
    <row r="28" spans="1:16" ht="110.25" x14ac:dyDescent="0.25">
      <c r="A28" s="1">
        <v>16</v>
      </c>
      <c r="B28" s="56" t="s">
        <v>85</v>
      </c>
      <c r="C28" s="5" t="s">
        <v>28</v>
      </c>
      <c r="D28" s="5" t="s">
        <v>22</v>
      </c>
      <c r="E28" s="61">
        <v>83267.226999999999</v>
      </c>
      <c r="F28" s="5">
        <v>58901.93</v>
      </c>
      <c r="G28" s="5">
        <v>22220</v>
      </c>
      <c r="H28" s="5">
        <v>20000</v>
      </c>
      <c r="I28" s="5">
        <v>2220</v>
      </c>
      <c r="J28" s="7">
        <v>0</v>
      </c>
      <c r="K28" s="57" t="s">
        <v>23</v>
      </c>
      <c r="L28" s="52" t="s">
        <v>86</v>
      </c>
      <c r="M28" s="52" t="s">
        <v>87</v>
      </c>
      <c r="N28" s="52" t="s">
        <v>88</v>
      </c>
      <c r="O28" s="52" t="s">
        <v>31</v>
      </c>
      <c r="P28" s="399" t="s">
        <v>1878</v>
      </c>
    </row>
    <row r="29" spans="1:16" ht="141.75" x14ac:dyDescent="0.25">
      <c r="A29" s="1">
        <v>17</v>
      </c>
      <c r="B29" s="56" t="s">
        <v>89</v>
      </c>
      <c r="C29" s="5" t="s">
        <v>38</v>
      </c>
      <c r="D29" s="5" t="s">
        <v>90</v>
      </c>
      <c r="E29" s="5">
        <v>259995.17800000001</v>
      </c>
      <c r="F29" s="5">
        <v>129729.666</v>
      </c>
      <c r="G29" s="5">
        <v>60000</v>
      </c>
      <c r="H29" s="5">
        <v>10000</v>
      </c>
      <c r="I29" s="5">
        <v>50000</v>
      </c>
      <c r="J29" s="7">
        <v>0</v>
      </c>
      <c r="K29" s="57" t="s">
        <v>23</v>
      </c>
      <c r="L29" s="64" t="s">
        <v>91</v>
      </c>
      <c r="M29" s="64" t="s">
        <v>92</v>
      </c>
      <c r="N29" s="9" t="s">
        <v>88</v>
      </c>
      <c r="O29" s="52" t="s">
        <v>31</v>
      </c>
      <c r="P29" s="399" t="s">
        <v>1879</v>
      </c>
    </row>
    <row r="30" spans="1:16" x14ac:dyDescent="0.25">
      <c r="A30" s="1"/>
      <c r="B30" s="758" t="s">
        <v>93</v>
      </c>
      <c r="C30" s="758"/>
      <c r="D30" s="758"/>
      <c r="E30" s="3">
        <v>47942.097999999998</v>
      </c>
      <c r="F30" s="3">
        <v>40376.951999999997</v>
      </c>
      <c r="G30" s="3">
        <v>16083.5</v>
      </c>
      <c r="H30" s="3">
        <v>14403.5</v>
      </c>
      <c r="I30" s="3">
        <v>1680</v>
      </c>
      <c r="J30" s="6">
        <v>0</v>
      </c>
      <c r="K30" s="10"/>
      <c r="L30" s="10"/>
      <c r="M30" s="10"/>
      <c r="N30" s="10"/>
      <c r="O30" s="1"/>
      <c r="P30" s="397"/>
    </row>
    <row r="31" spans="1:16" ht="157.5" x14ac:dyDescent="0.25">
      <c r="A31" s="1">
        <v>18</v>
      </c>
      <c r="B31" s="56" t="s">
        <v>94</v>
      </c>
      <c r="C31" s="5" t="s">
        <v>28</v>
      </c>
      <c r="D31" s="5" t="s">
        <v>95</v>
      </c>
      <c r="E31" s="5">
        <v>40061.521999999997</v>
      </c>
      <c r="F31" s="5">
        <v>35403.451999999997</v>
      </c>
      <c r="G31" s="5">
        <v>11110</v>
      </c>
      <c r="H31" s="5">
        <v>10000</v>
      </c>
      <c r="I31" s="5">
        <v>1110</v>
      </c>
      <c r="J31" s="7">
        <v>0</v>
      </c>
      <c r="K31" s="57" t="s">
        <v>23</v>
      </c>
      <c r="L31" s="64" t="s">
        <v>96</v>
      </c>
      <c r="M31" s="52" t="s">
        <v>97</v>
      </c>
      <c r="N31" s="64" t="s">
        <v>98</v>
      </c>
      <c r="O31" s="52" t="s">
        <v>31</v>
      </c>
      <c r="P31" s="399" t="s">
        <v>1879</v>
      </c>
    </row>
    <row r="32" spans="1:16" ht="157.5" x14ac:dyDescent="0.25">
      <c r="A32" s="1">
        <v>19</v>
      </c>
      <c r="B32" s="56" t="s">
        <v>99</v>
      </c>
      <c r="C32" s="5" t="s">
        <v>42</v>
      </c>
      <c r="D32" s="5" t="s">
        <v>22</v>
      </c>
      <c r="E32" s="5">
        <v>7880.576</v>
      </c>
      <c r="F32" s="5">
        <v>4973.5</v>
      </c>
      <c r="G32" s="5">
        <v>4973.5</v>
      </c>
      <c r="H32" s="5">
        <v>4403.5</v>
      </c>
      <c r="I32" s="5">
        <v>570</v>
      </c>
      <c r="J32" s="7">
        <v>0</v>
      </c>
      <c r="K32" s="57" t="s">
        <v>23</v>
      </c>
      <c r="L32" s="52" t="s">
        <v>100</v>
      </c>
      <c r="M32" s="52" t="s">
        <v>101</v>
      </c>
      <c r="N32" s="64" t="s">
        <v>98</v>
      </c>
      <c r="O32" s="52" t="s">
        <v>31</v>
      </c>
      <c r="P32" s="399" t="s">
        <v>1880</v>
      </c>
    </row>
    <row r="33" spans="1:16" x14ac:dyDescent="0.25">
      <c r="A33" s="1"/>
      <c r="B33" s="753" t="s">
        <v>102</v>
      </c>
      <c r="C33" s="753"/>
      <c r="D33" s="753"/>
      <c r="E33" s="3">
        <v>52083.962</v>
      </c>
      <c r="F33" s="3">
        <v>37249.648000000001</v>
      </c>
      <c r="G33" s="3">
        <v>19335</v>
      </c>
      <c r="H33" s="3">
        <v>13000</v>
      </c>
      <c r="I33" s="3">
        <v>6335</v>
      </c>
      <c r="J33" s="6">
        <v>0</v>
      </c>
      <c r="K33" s="10"/>
      <c r="L33" s="10"/>
      <c r="M33" s="10"/>
      <c r="N33" s="10"/>
      <c r="O33" s="1"/>
      <c r="P33" s="397"/>
    </row>
    <row r="34" spans="1:16" ht="126" x14ac:dyDescent="0.25">
      <c r="A34" s="1">
        <v>20</v>
      </c>
      <c r="B34" s="56" t="s">
        <v>103</v>
      </c>
      <c r="C34" s="5" t="s">
        <v>38</v>
      </c>
      <c r="D34" s="5" t="s">
        <v>22</v>
      </c>
      <c r="E34" s="61">
        <v>12306.306</v>
      </c>
      <c r="F34" s="5">
        <v>7633.9930000000004</v>
      </c>
      <c r="G34" s="5">
        <v>3335</v>
      </c>
      <c r="H34" s="5">
        <v>3000</v>
      </c>
      <c r="I34" s="5">
        <v>335</v>
      </c>
      <c r="J34" s="69">
        <v>0</v>
      </c>
      <c r="K34" s="63" t="s">
        <v>23</v>
      </c>
      <c r="L34" s="52" t="s">
        <v>104</v>
      </c>
      <c r="M34" s="52" t="s">
        <v>105</v>
      </c>
      <c r="N34" s="52" t="s">
        <v>106</v>
      </c>
      <c r="O34" s="52" t="s">
        <v>31</v>
      </c>
      <c r="P34" s="399" t="s">
        <v>1879</v>
      </c>
    </row>
    <row r="35" spans="1:16" ht="126" x14ac:dyDescent="0.25">
      <c r="A35" s="1">
        <v>21</v>
      </c>
      <c r="B35" s="8" t="s">
        <v>107</v>
      </c>
      <c r="C35" s="5" t="s">
        <v>28</v>
      </c>
      <c r="D35" s="5" t="s">
        <v>22</v>
      </c>
      <c r="E35" s="5">
        <v>39777.656000000003</v>
      </c>
      <c r="F35" s="5">
        <v>29615.654999999999</v>
      </c>
      <c r="G35" s="5">
        <v>16000</v>
      </c>
      <c r="H35" s="5">
        <v>10000</v>
      </c>
      <c r="I35" s="5">
        <v>6000</v>
      </c>
      <c r="J35" s="7">
        <v>0</v>
      </c>
      <c r="K35" s="57" t="s">
        <v>23</v>
      </c>
      <c r="L35" s="52" t="s">
        <v>108</v>
      </c>
      <c r="M35" s="52" t="s">
        <v>109</v>
      </c>
      <c r="N35" s="64" t="s">
        <v>110</v>
      </c>
      <c r="O35" s="52" t="s">
        <v>31</v>
      </c>
      <c r="P35" s="399" t="s">
        <v>1879</v>
      </c>
    </row>
    <row r="36" spans="1:16" ht="47.25" x14ac:dyDescent="0.25">
      <c r="A36" s="1"/>
      <c r="B36" s="8" t="s">
        <v>111</v>
      </c>
      <c r="C36" s="5"/>
      <c r="D36" s="5"/>
      <c r="E36" s="5"/>
      <c r="F36" s="5"/>
      <c r="G36" s="5"/>
      <c r="H36" s="3"/>
      <c r="I36" s="5"/>
      <c r="J36" s="7"/>
      <c r="K36" s="53"/>
      <c r="L36" s="53"/>
      <c r="M36" s="53"/>
      <c r="N36" s="53"/>
      <c r="O36" s="54"/>
      <c r="P36" s="397"/>
    </row>
    <row r="37" spans="1:16" x14ac:dyDescent="0.25">
      <c r="A37" s="1"/>
      <c r="B37" s="759" t="s">
        <v>112</v>
      </c>
      <c r="C37" s="759"/>
      <c r="D37" s="759"/>
      <c r="E37" s="3">
        <v>203505.15299999996</v>
      </c>
      <c r="F37" s="3">
        <v>141547.79</v>
      </c>
      <c r="G37" s="3">
        <v>97593.817999999999</v>
      </c>
      <c r="H37" s="3">
        <v>59042.786</v>
      </c>
      <c r="I37" s="3">
        <v>38551.031999999999</v>
      </c>
      <c r="J37" s="6">
        <v>0</v>
      </c>
      <c r="K37" s="10"/>
      <c r="L37" s="10"/>
      <c r="M37" s="10"/>
      <c r="N37" s="10"/>
      <c r="O37" s="1"/>
      <c r="P37" s="397"/>
    </row>
    <row r="38" spans="1:16" ht="141.75" x14ac:dyDescent="0.25">
      <c r="A38" s="1">
        <v>22</v>
      </c>
      <c r="B38" s="8" t="s">
        <v>113</v>
      </c>
      <c r="C38" s="5" t="s">
        <v>63</v>
      </c>
      <c r="D38" s="5" t="s">
        <v>52</v>
      </c>
      <c r="E38" s="5">
        <v>40210.462</v>
      </c>
      <c r="F38" s="5">
        <v>10102.825000000001</v>
      </c>
      <c r="G38" s="5">
        <v>10102.825000000001</v>
      </c>
      <c r="H38" s="5">
        <v>9092</v>
      </c>
      <c r="I38" s="5">
        <v>1010.825</v>
      </c>
      <c r="J38" s="7">
        <v>0</v>
      </c>
      <c r="K38" s="57" t="s">
        <v>23</v>
      </c>
      <c r="L38" s="52" t="s">
        <v>114</v>
      </c>
      <c r="M38" s="52" t="s">
        <v>115</v>
      </c>
      <c r="N38" s="9" t="s">
        <v>116</v>
      </c>
      <c r="O38" s="52" t="s">
        <v>31</v>
      </c>
      <c r="P38" s="399" t="s">
        <v>1881</v>
      </c>
    </row>
    <row r="39" spans="1:16" ht="110.25" x14ac:dyDescent="0.25">
      <c r="A39" s="1">
        <v>23</v>
      </c>
      <c r="B39" s="8" t="s">
        <v>117</v>
      </c>
      <c r="C39" s="5" t="s">
        <v>63</v>
      </c>
      <c r="D39" s="5" t="s">
        <v>22</v>
      </c>
      <c r="E39" s="5">
        <v>30633.258999999998</v>
      </c>
      <c r="F39" s="5">
        <v>16884.632000000001</v>
      </c>
      <c r="G39" s="5">
        <v>16884.632000000001</v>
      </c>
      <c r="H39" s="5">
        <v>15194</v>
      </c>
      <c r="I39" s="5">
        <v>1690.6320000000001</v>
      </c>
      <c r="J39" s="7">
        <v>0</v>
      </c>
      <c r="K39" s="57" t="s">
        <v>23</v>
      </c>
      <c r="L39" s="52" t="s">
        <v>118</v>
      </c>
      <c r="M39" s="52" t="s">
        <v>119</v>
      </c>
      <c r="N39" s="9" t="s">
        <v>116</v>
      </c>
      <c r="O39" s="52" t="s">
        <v>31</v>
      </c>
      <c r="P39" s="399" t="s">
        <v>1882</v>
      </c>
    </row>
    <row r="40" spans="1:16" ht="204.75" x14ac:dyDescent="0.25">
      <c r="A40" s="1">
        <v>24</v>
      </c>
      <c r="B40" s="8" t="s">
        <v>120</v>
      </c>
      <c r="C40" s="66" t="s">
        <v>42</v>
      </c>
      <c r="D40" s="5" t="s">
        <v>22</v>
      </c>
      <c r="E40" s="5">
        <v>29025.482</v>
      </c>
      <c r="F40" s="5">
        <v>19468.481</v>
      </c>
      <c r="G40" s="5">
        <v>19468.481</v>
      </c>
      <c r="H40" s="5">
        <v>10000</v>
      </c>
      <c r="I40" s="5">
        <v>9468.4809999999998</v>
      </c>
      <c r="J40" s="7">
        <v>0</v>
      </c>
      <c r="K40" s="57" t="s">
        <v>23</v>
      </c>
      <c r="L40" s="52" t="s">
        <v>121</v>
      </c>
      <c r="M40" s="52" t="s">
        <v>122</v>
      </c>
      <c r="N40" s="52" t="s">
        <v>116</v>
      </c>
      <c r="O40" s="3">
        <v>59</v>
      </c>
      <c r="P40" s="399" t="s">
        <v>1883</v>
      </c>
    </row>
    <row r="41" spans="1:16" ht="204.75" x14ac:dyDescent="0.25">
      <c r="A41" s="1">
        <v>25</v>
      </c>
      <c r="B41" s="8" t="s">
        <v>123</v>
      </c>
      <c r="C41" s="66" t="s">
        <v>34</v>
      </c>
      <c r="D41" s="67" t="s">
        <v>22</v>
      </c>
      <c r="E41" s="5">
        <v>25703.178</v>
      </c>
      <c r="F41" s="5">
        <v>25456.664000000001</v>
      </c>
      <c r="G41" s="5">
        <v>25456.664000000001</v>
      </c>
      <c r="H41" s="5">
        <v>12250</v>
      </c>
      <c r="I41" s="5">
        <v>13206.664000000001</v>
      </c>
      <c r="J41" s="7"/>
      <c r="K41" s="57" t="s">
        <v>23</v>
      </c>
      <c r="L41" s="52" t="s">
        <v>124</v>
      </c>
      <c r="M41" s="52" t="s">
        <v>125</v>
      </c>
      <c r="N41" s="9" t="s">
        <v>116</v>
      </c>
      <c r="O41" s="3">
        <v>57</v>
      </c>
      <c r="P41" s="399" t="s">
        <v>1883</v>
      </c>
    </row>
    <row r="42" spans="1:16" ht="126" x14ac:dyDescent="0.25">
      <c r="A42" s="1">
        <v>26</v>
      </c>
      <c r="B42" s="8" t="s">
        <v>126</v>
      </c>
      <c r="C42" s="52" t="s">
        <v>127</v>
      </c>
      <c r="D42" s="52" t="s">
        <v>52</v>
      </c>
      <c r="E42" s="5">
        <v>20079.284</v>
      </c>
      <c r="F42" s="5">
        <v>19791.916000000001</v>
      </c>
      <c r="G42" s="5">
        <v>19791.915999999997</v>
      </c>
      <c r="H42" s="5">
        <v>9506.7860000000001</v>
      </c>
      <c r="I42" s="5">
        <v>10285.129999999999</v>
      </c>
      <c r="J42" s="7">
        <v>0</v>
      </c>
      <c r="K42" s="57" t="s">
        <v>23</v>
      </c>
      <c r="L42" s="52" t="s">
        <v>128</v>
      </c>
      <c r="M42" s="52" t="s">
        <v>129</v>
      </c>
      <c r="N42" s="9" t="s">
        <v>116</v>
      </c>
      <c r="O42" s="3">
        <v>57.332999999999998</v>
      </c>
      <c r="P42" s="399" t="s">
        <v>1884</v>
      </c>
    </row>
    <row r="43" spans="1:16" ht="126" x14ac:dyDescent="0.25">
      <c r="A43" s="1">
        <v>27</v>
      </c>
      <c r="B43" s="8" t="s">
        <v>130</v>
      </c>
      <c r="C43" s="5" t="s">
        <v>38</v>
      </c>
      <c r="D43" s="5" t="s">
        <v>22</v>
      </c>
      <c r="E43" s="5">
        <v>24408.120999999999</v>
      </c>
      <c r="F43" s="5">
        <v>20529.447</v>
      </c>
      <c r="G43" s="5">
        <v>2000</v>
      </c>
      <c r="H43" s="5">
        <v>1000</v>
      </c>
      <c r="I43" s="5">
        <v>1000</v>
      </c>
      <c r="J43" s="7">
        <v>0</v>
      </c>
      <c r="K43" s="57" t="s">
        <v>23</v>
      </c>
      <c r="L43" s="52" t="s">
        <v>131</v>
      </c>
      <c r="M43" s="52" t="s">
        <v>132</v>
      </c>
      <c r="N43" s="9" t="s">
        <v>116</v>
      </c>
      <c r="O43" s="52" t="s">
        <v>31</v>
      </c>
      <c r="P43" s="399" t="s">
        <v>1879</v>
      </c>
    </row>
    <row r="44" spans="1:16" ht="126" x14ac:dyDescent="0.25">
      <c r="A44" s="1">
        <v>28</v>
      </c>
      <c r="B44" s="8" t="s">
        <v>133</v>
      </c>
      <c r="C44" s="5" t="s">
        <v>28</v>
      </c>
      <c r="D44" s="5" t="s">
        <v>22</v>
      </c>
      <c r="E44" s="5">
        <v>18877.834999999999</v>
      </c>
      <c r="F44" s="5">
        <v>14944.557000000001</v>
      </c>
      <c r="G44" s="5">
        <v>2089.3000000000002</v>
      </c>
      <c r="H44" s="5">
        <v>1000</v>
      </c>
      <c r="I44" s="5">
        <v>1089.3</v>
      </c>
      <c r="J44" s="7">
        <v>0</v>
      </c>
      <c r="K44" s="57" t="s">
        <v>23</v>
      </c>
      <c r="L44" s="52" t="s">
        <v>134</v>
      </c>
      <c r="M44" s="52" t="s">
        <v>135</v>
      </c>
      <c r="N44" s="52" t="s">
        <v>116</v>
      </c>
      <c r="O44" s="52" t="s">
        <v>31</v>
      </c>
      <c r="P44" s="399" t="s">
        <v>1879</v>
      </c>
    </row>
    <row r="45" spans="1:16" ht="173.25" x14ac:dyDescent="0.25">
      <c r="A45" s="1">
        <v>29</v>
      </c>
      <c r="B45" s="8" t="s">
        <v>136</v>
      </c>
      <c r="C45" s="52" t="s">
        <v>21</v>
      </c>
      <c r="D45" s="52" t="s">
        <v>22</v>
      </c>
      <c r="E45" s="61">
        <v>14567.531999999999</v>
      </c>
      <c r="F45" s="61">
        <v>14369.268</v>
      </c>
      <c r="G45" s="5">
        <v>1800</v>
      </c>
      <c r="H45" s="5">
        <v>1000</v>
      </c>
      <c r="I45" s="5">
        <v>800</v>
      </c>
      <c r="J45" s="7">
        <v>0</v>
      </c>
      <c r="K45" s="57" t="s">
        <v>23</v>
      </c>
      <c r="L45" s="52" t="s">
        <v>137</v>
      </c>
      <c r="M45" s="52" t="s">
        <v>138</v>
      </c>
      <c r="N45" s="52" t="s">
        <v>116</v>
      </c>
      <c r="O45" s="3">
        <v>57.667000000000002</v>
      </c>
      <c r="P45" s="399" t="s">
        <v>1885</v>
      </c>
    </row>
    <row r="46" spans="1:16" s="565" customFormat="1" ht="18.75" customHeight="1" x14ac:dyDescent="0.25">
      <c r="A46" s="137"/>
      <c r="B46" s="138" t="s">
        <v>168</v>
      </c>
      <c r="C46" s="139" t="s">
        <v>142</v>
      </c>
      <c r="D46" s="139" t="s">
        <v>142</v>
      </c>
      <c r="E46" s="140" t="s">
        <v>142</v>
      </c>
      <c r="F46" s="140" t="s">
        <v>142</v>
      </c>
      <c r="G46" s="141"/>
      <c r="H46" s="142">
        <v>235669.55799999999</v>
      </c>
      <c r="I46" s="142"/>
      <c r="J46" s="142"/>
      <c r="K46" s="137"/>
      <c r="L46" s="142"/>
      <c r="M46" s="142"/>
      <c r="N46" s="137"/>
      <c r="O46" s="137"/>
      <c r="P46" s="719"/>
    </row>
    <row r="47" spans="1:16" ht="18.75" customHeight="1" x14ac:dyDescent="0.25">
      <c r="A47" s="757" t="s">
        <v>143</v>
      </c>
      <c r="B47" s="757"/>
      <c r="C47" s="71"/>
      <c r="D47" s="14"/>
      <c r="E47" s="70">
        <f>SUM(E49:E53)</f>
        <v>113006.52</v>
      </c>
      <c r="F47" s="70">
        <f t="shared" ref="F47:J47" si="0">SUM(F49:F53)</f>
        <v>63066.834999999999</v>
      </c>
      <c r="G47" s="70">
        <v>58549.576000000001</v>
      </c>
      <c r="H47" s="70">
        <v>51169.870999999999</v>
      </c>
      <c r="I47" s="70">
        <f t="shared" si="0"/>
        <v>7379.7049999999999</v>
      </c>
      <c r="J47" s="70">
        <f t="shared" si="0"/>
        <v>0</v>
      </c>
      <c r="K47" s="14"/>
      <c r="L47" s="70"/>
      <c r="M47" s="70"/>
      <c r="N47" s="14"/>
      <c r="O47" s="14"/>
      <c r="P47" s="720"/>
    </row>
    <row r="48" spans="1:16" ht="18.75" customHeight="1" x14ac:dyDescent="0.25">
      <c r="A48" s="14"/>
      <c r="B48" s="14" t="s">
        <v>169</v>
      </c>
      <c r="C48" s="71"/>
      <c r="D48" s="14"/>
      <c r="E48" s="70"/>
      <c r="F48" s="70"/>
      <c r="G48" s="70"/>
      <c r="H48" s="70">
        <f>H46-H47</f>
        <v>184499.68699999998</v>
      </c>
      <c r="I48" s="70"/>
      <c r="J48" s="70"/>
      <c r="K48" s="14"/>
      <c r="L48" s="70"/>
      <c r="M48" s="70"/>
      <c r="N48" s="14"/>
      <c r="O48" s="14"/>
      <c r="P48" s="720"/>
    </row>
    <row r="49" spans="1:16" ht="126" x14ac:dyDescent="0.25">
      <c r="A49" s="72">
        <v>1</v>
      </c>
      <c r="B49" s="73" t="s">
        <v>144</v>
      </c>
      <c r="C49" s="72" t="s">
        <v>63</v>
      </c>
      <c r="D49" s="72" t="s">
        <v>145</v>
      </c>
      <c r="E49" s="74">
        <v>15060.157999999999</v>
      </c>
      <c r="F49" s="74">
        <v>7036.3059999999996</v>
      </c>
      <c r="G49" s="75">
        <v>5301.8</v>
      </c>
      <c r="H49" s="74">
        <v>4771.6000000000004</v>
      </c>
      <c r="I49" s="74">
        <v>530.20000000000005</v>
      </c>
      <c r="J49" s="76">
        <v>0</v>
      </c>
      <c r="K49" s="72" t="s">
        <v>23</v>
      </c>
      <c r="L49" s="72" t="s">
        <v>146</v>
      </c>
      <c r="M49" s="72" t="s">
        <v>147</v>
      </c>
      <c r="N49" s="72" t="s">
        <v>148</v>
      </c>
      <c r="O49" s="77" t="s">
        <v>149</v>
      </c>
      <c r="P49" s="721" t="s">
        <v>1449</v>
      </c>
    </row>
    <row r="50" spans="1:16" ht="126" x14ac:dyDescent="0.25">
      <c r="A50" s="72">
        <v>2</v>
      </c>
      <c r="B50" s="78" t="s">
        <v>150</v>
      </c>
      <c r="C50" s="72" t="s">
        <v>42</v>
      </c>
      <c r="D50" s="72" t="s">
        <v>151</v>
      </c>
      <c r="E50" s="74">
        <v>21842.11</v>
      </c>
      <c r="F50" s="74">
        <v>21782.728999999999</v>
      </c>
      <c r="G50" s="75">
        <v>19000</v>
      </c>
      <c r="H50" s="74">
        <v>17270</v>
      </c>
      <c r="I50" s="74">
        <v>1730</v>
      </c>
      <c r="J50" s="79">
        <v>0</v>
      </c>
      <c r="K50" s="72" t="s">
        <v>23</v>
      </c>
      <c r="L50" s="72" t="s">
        <v>152</v>
      </c>
      <c r="M50" s="72" t="s">
        <v>153</v>
      </c>
      <c r="N50" s="72" t="s">
        <v>148</v>
      </c>
      <c r="O50" s="77" t="s">
        <v>149</v>
      </c>
      <c r="P50" s="721" t="s">
        <v>1449</v>
      </c>
    </row>
    <row r="51" spans="1:16" ht="126" x14ac:dyDescent="0.25">
      <c r="A51" s="72">
        <v>3</v>
      </c>
      <c r="B51" s="78" t="s">
        <v>154</v>
      </c>
      <c r="C51" s="72" t="s">
        <v>42</v>
      </c>
      <c r="D51" s="74" t="s">
        <v>155</v>
      </c>
      <c r="E51" s="72">
        <v>5904.0190000000002</v>
      </c>
      <c r="F51" s="74">
        <v>936.4</v>
      </c>
      <c r="G51" s="75">
        <v>936.37599999999998</v>
      </c>
      <c r="H51" s="74">
        <v>848.13599999999997</v>
      </c>
      <c r="I51" s="74">
        <v>88.24</v>
      </c>
      <c r="J51" s="74">
        <v>0</v>
      </c>
      <c r="K51" s="72" t="s">
        <v>23</v>
      </c>
      <c r="L51" s="72" t="s">
        <v>156</v>
      </c>
      <c r="M51" s="72" t="s">
        <v>157</v>
      </c>
      <c r="N51" s="72" t="s">
        <v>158</v>
      </c>
      <c r="O51" s="77" t="s">
        <v>149</v>
      </c>
      <c r="P51" s="721" t="s">
        <v>1449</v>
      </c>
    </row>
    <row r="52" spans="1:16" ht="189" x14ac:dyDescent="0.25">
      <c r="A52" s="72">
        <v>4</v>
      </c>
      <c r="B52" s="78" t="s">
        <v>159</v>
      </c>
      <c r="C52" s="72" t="s">
        <v>63</v>
      </c>
      <c r="D52" s="72" t="s">
        <v>160</v>
      </c>
      <c r="E52" s="74">
        <v>31320.596000000001</v>
      </c>
      <c r="F52" s="74">
        <v>22083.922999999999</v>
      </c>
      <c r="G52" s="75">
        <v>22083.922999999999</v>
      </c>
      <c r="H52" s="74">
        <v>20052.657999999999</v>
      </c>
      <c r="I52" s="74">
        <v>2031.2650000000001</v>
      </c>
      <c r="J52" s="74">
        <v>0</v>
      </c>
      <c r="K52" s="72" t="s">
        <v>23</v>
      </c>
      <c r="L52" s="72" t="s">
        <v>161</v>
      </c>
      <c r="M52" s="72" t="s">
        <v>162</v>
      </c>
      <c r="N52" s="72" t="s">
        <v>163</v>
      </c>
      <c r="O52" s="77" t="s">
        <v>149</v>
      </c>
      <c r="P52" s="721" t="s">
        <v>1449</v>
      </c>
    </row>
    <row r="53" spans="1:16" ht="173.25" x14ac:dyDescent="0.25">
      <c r="A53" s="72">
        <v>5</v>
      </c>
      <c r="B53" s="78" t="s">
        <v>164</v>
      </c>
      <c r="C53" s="72" t="s">
        <v>63</v>
      </c>
      <c r="D53" s="74" t="s">
        <v>165</v>
      </c>
      <c r="E53" s="74">
        <v>38879.637000000002</v>
      </c>
      <c r="F53" s="74">
        <v>11227.477000000001</v>
      </c>
      <c r="G53" s="75">
        <v>11227.476999999999</v>
      </c>
      <c r="H53" s="74">
        <v>8227.476999999999</v>
      </c>
      <c r="I53" s="74">
        <v>3000</v>
      </c>
      <c r="J53" s="74">
        <v>0</v>
      </c>
      <c r="K53" s="72" t="s">
        <v>23</v>
      </c>
      <c r="L53" s="72" t="s">
        <v>166</v>
      </c>
      <c r="M53" s="72" t="s">
        <v>167</v>
      </c>
      <c r="N53" s="72" t="s">
        <v>163</v>
      </c>
      <c r="O53" s="77" t="s">
        <v>149</v>
      </c>
      <c r="P53" s="721" t="s">
        <v>1449</v>
      </c>
    </row>
    <row r="54" spans="1:16" s="565" customFormat="1" ht="20.25" x14ac:dyDescent="0.25">
      <c r="A54" s="403"/>
      <c r="B54" s="402" t="s">
        <v>1540</v>
      </c>
      <c r="C54" s="403"/>
      <c r="D54" s="404"/>
      <c r="E54" s="404"/>
      <c r="F54" s="405"/>
      <c r="G54" s="406"/>
      <c r="H54" s="400">
        <v>455139.61800000002</v>
      </c>
      <c r="I54" s="407"/>
      <c r="J54" s="407"/>
      <c r="K54" s="408"/>
      <c r="L54" s="409"/>
      <c r="M54" s="409"/>
      <c r="N54" s="410"/>
      <c r="O54" s="411"/>
      <c r="P54" s="722"/>
    </row>
    <row r="55" spans="1:16" s="566" customFormat="1" x14ac:dyDescent="0.25">
      <c r="A55" s="72"/>
      <c r="B55" s="78" t="s">
        <v>1450</v>
      </c>
      <c r="C55" s="72"/>
      <c r="D55" s="72"/>
      <c r="E55" s="74"/>
      <c r="F55" s="74"/>
      <c r="G55" s="75">
        <v>684323.33120000002</v>
      </c>
      <c r="H55" s="74">
        <v>409625.65500000003</v>
      </c>
      <c r="I55" s="74">
        <v>274697.67499999999</v>
      </c>
      <c r="J55" s="74">
        <v>0</v>
      </c>
      <c r="K55" s="72"/>
      <c r="L55" s="72"/>
      <c r="M55" s="72"/>
      <c r="N55" s="72"/>
      <c r="O55" s="77"/>
      <c r="P55" s="723"/>
    </row>
    <row r="56" spans="1:16" s="566" customFormat="1" x14ac:dyDescent="0.25">
      <c r="A56" s="72"/>
      <c r="B56" s="78" t="s">
        <v>1451</v>
      </c>
      <c r="C56" s="72"/>
      <c r="D56" s="72"/>
      <c r="E56" s="74"/>
      <c r="F56" s="74"/>
      <c r="G56" s="75">
        <v>45513.961799999997</v>
      </c>
      <c r="H56" s="74">
        <v>45513.963000000003</v>
      </c>
      <c r="I56" s="74"/>
      <c r="J56" s="74"/>
      <c r="K56" s="72"/>
      <c r="L56" s="72"/>
      <c r="M56" s="72"/>
      <c r="N56" s="72"/>
      <c r="O56" s="77"/>
      <c r="P56" s="723"/>
    </row>
    <row r="57" spans="1:16" s="566" customFormat="1" ht="31.5" x14ac:dyDescent="0.25">
      <c r="A57" s="72"/>
      <c r="B57" s="78" t="s">
        <v>1452</v>
      </c>
      <c r="C57" s="72"/>
      <c r="D57" s="72"/>
      <c r="E57" s="74"/>
      <c r="F57" s="74"/>
      <c r="G57" s="75">
        <v>45513.961799999997</v>
      </c>
      <c r="H57" s="74">
        <v>45513.963000000003</v>
      </c>
      <c r="I57" s="74">
        <v>0</v>
      </c>
      <c r="J57" s="74">
        <v>0</v>
      </c>
      <c r="K57" s="72">
        <f>H57/H50</f>
        <v>2.635435031847134</v>
      </c>
      <c r="L57" s="72"/>
      <c r="M57" s="72"/>
      <c r="N57" s="72"/>
      <c r="O57" s="77"/>
      <c r="P57" s="723"/>
    </row>
    <row r="58" spans="1:16" s="566" customFormat="1" ht="31.5" x14ac:dyDescent="0.25">
      <c r="A58" s="72"/>
      <c r="B58" s="78" t="s">
        <v>1453</v>
      </c>
      <c r="C58" s="72"/>
      <c r="D58" s="72"/>
      <c r="E58" s="74"/>
      <c r="F58" s="74"/>
      <c r="G58" s="75">
        <v>4067.953</v>
      </c>
      <c r="H58" s="74">
        <v>4067.953</v>
      </c>
      <c r="I58" s="74">
        <v>0</v>
      </c>
      <c r="J58" s="74">
        <v>0</v>
      </c>
      <c r="K58" s="72"/>
      <c r="L58" s="72"/>
      <c r="M58" s="72"/>
      <c r="N58" s="72"/>
      <c r="O58" s="77"/>
      <c r="P58" s="723"/>
    </row>
    <row r="59" spans="1:16" s="566" customFormat="1" ht="78.75" x14ac:dyDescent="0.25">
      <c r="A59" s="72"/>
      <c r="B59" s="78" t="s">
        <v>1454</v>
      </c>
      <c r="C59" s="72"/>
      <c r="D59" s="72"/>
      <c r="E59" s="74"/>
      <c r="F59" s="74"/>
      <c r="G59" s="75">
        <f>H59+I59+J59</f>
        <v>90.45</v>
      </c>
      <c r="H59" s="74">
        <v>90.45</v>
      </c>
      <c r="I59" s="74"/>
      <c r="J59" s="74"/>
      <c r="K59" s="72"/>
      <c r="L59" s="72"/>
      <c r="M59" s="72"/>
      <c r="N59" s="72"/>
      <c r="O59" s="77"/>
      <c r="P59" s="723" t="s">
        <v>1455</v>
      </c>
    </row>
    <row r="60" spans="1:16" s="566" customFormat="1" ht="31.5" x14ac:dyDescent="0.25">
      <c r="A60" s="72"/>
      <c r="B60" s="78" t="s">
        <v>1456</v>
      </c>
      <c r="C60" s="72"/>
      <c r="D60" s="72"/>
      <c r="E60" s="74"/>
      <c r="F60" s="74"/>
      <c r="G60" s="75">
        <f>H60+I60+J60</f>
        <v>3977.5030000000002</v>
      </c>
      <c r="H60" s="74">
        <v>3977.5030000000002</v>
      </c>
      <c r="I60" s="74"/>
      <c r="J60" s="74"/>
      <c r="K60" s="72"/>
      <c r="L60" s="72"/>
      <c r="M60" s="72"/>
      <c r="N60" s="72"/>
      <c r="O60" s="77"/>
      <c r="P60" s="723" t="s">
        <v>1457</v>
      </c>
    </row>
    <row r="61" spans="1:16" s="566" customFormat="1" x14ac:dyDescent="0.25">
      <c r="A61" s="72"/>
      <c r="B61" s="78" t="s">
        <v>1458</v>
      </c>
      <c r="C61" s="72"/>
      <c r="D61" s="72"/>
      <c r="E61" s="74"/>
      <c r="F61" s="74"/>
      <c r="G61" s="75">
        <f>H61+I61+J61</f>
        <v>263218.54320000001</v>
      </c>
      <c r="H61" s="74">
        <f>SUM(H62:H71)</f>
        <v>171363.90320000003</v>
      </c>
      <c r="I61" s="74">
        <f>SUM(I62:I71)</f>
        <v>91854.64</v>
      </c>
      <c r="J61" s="74">
        <f>SUM(J62:J71)</f>
        <v>0</v>
      </c>
      <c r="K61" s="72">
        <f>H61/H55</f>
        <v>0.41834270170407178</v>
      </c>
      <c r="L61" s="72"/>
      <c r="M61" s="72"/>
      <c r="N61" s="72"/>
      <c r="O61" s="77"/>
      <c r="P61" s="723"/>
    </row>
    <row r="62" spans="1:16" s="566" customFormat="1" ht="189" x14ac:dyDescent="0.25">
      <c r="A62" s="72">
        <v>1</v>
      </c>
      <c r="B62" s="78" t="s">
        <v>1459</v>
      </c>
      <c r="C62" s="72" t="s">
        <v>42</v>
      </c>
      <c r="D62" s="72" t="s">
        <v>1460</v>
      </c>
      <c r="E62" s="74">
        <v>82694.111999999994</v>
      </c>
      <c r="F62" s="74">
        <v>69734.857999999993</v>
      </c>
      <c r="G62" s="75">
        <v>69734.858299999993</v>
      </c>
      <c r="H62" s="74">
        <v>49734.8583</v>
      </c>
      <c r="I62" s="74">
        <v>20000</v>
      </c>
      <c r="J62" s="74"/>
      <c r="K62" s="72" t="s">
        <v>23</v>
      </c>
      <c r="L62" s="72" t="s">
        <v>1461</v>
      </c>
      <c r="M62" s="72" t="s">
        <v>1462</v>
      </c>
      <c r="N62" s="72" t="s">
        <v>1463</v>
      </c>
      <c r="O62" s="77" t="s">
        <v>1464</v>
      </c>
      <c r="P62" s="723" t="s">
        <v>2367</v>
      </c>
    </row>
    <row r="63" spans="1:16" s="566" customFormat="1" ht="189" x14ac:dyDescent="0.25">
      <c r="A63" s="72">
        <v>2</v>
      </c>
      <c r="B63" s="78" t="s">
        <v>1465</v>
      </c>
      <c r="C63" s="72" t="s">
        <v>63</v>
      </c>
      <c r="D63" s="72" t="s">
        <v>1466</v>
      </c>
      <c r="E63" s="74">
        <v>41340.953999999998</v>
      </c>
      <c r="F63" s="74">
        <v>22472.904999999999</v>
      </c>
      <c r="G63" s="75">
        <v>22472.904999999999</v>
      </c>
      <c r="H63" s="74">
        <v>17240</v>
      </c>
      <c r="I63" s="74">
        <v>5232.9049999999997</v>
      </c>
      <c r="J63" s="74"/>
      <c r="K63" s="72" t="s">
        <v>23</v>
      </c>
      <c r="L63" s="72" t="s">
        <v>1467</v>
      </c>
      <c r="M63" s="72" t="s">
        <v>1468</v>
      </c>
      <c r="N63" s="72" t="s">
        <v>1463</v>
      </c>
      <c r="O63" s="77" t="s">
        <v>1464</v>
      </c>
      <c r="P63" s="723" t="s">
        <v>2368</v>
      </c>
    </row>
    <row r="64" spans="1:16" s="566" customFormat="1" ht="189" x14ac:dyDescent="0.25">
      <c r="A64" s="72">
        <v>3</v>
      </c>
      <c r="B64" s="78" t="s">
        <v>1469</v>
      </c>
      <c r="C64" s="72" t="s">
        <v>63</v>
      </c>
      <c r="D64" s="72" t="s">
        <v>1470</v>
      </c>
      <c r="E64" s="74">
        <v>58243.218000000001</v>
      </c>
      <c r="F64" s="74">
        <v>42062.133000000002</v>
      </c>
      <c r="G64" s="75">
        <v>42062.133300000001</v>
      </c>
      <c r="H64" s="74">
        <v>21756.533299999999</v>
      </c>
      <c r="I64" s="74">
        <v>20305.599999999999</v>
      </c>
      <c r="J64" s="74"/>
      <c r="K64" s="72" t="s">
        <v>23</v>
      </c>
      <c r="L64" s="72" t="s">
        <v>1471</v>
      </c>
      <c r="M64" s="72" t="s">
        <v>1472</v>
      </c>
      <c r="N64" s="72" t="s">
        <v>1463</v>
      </c>
      <c r="O64" s="77" t="s">
        <v>1464</v>
      </c>
      <c r="P64" s="723" t="s">
        <v>2368</v>
      </c>
    </row>
    <row r="65" spans="1:16" s="566" customFormat="1" ht="189" x14ac:dyDescent="0.25">
      <c r="A65" s="72">
        <v>4</v>
      </c>
      <c r="B65" s="78" t="s">
        <v>1473</v>
      </c>
      <c r="C65" s="72" t="s">
        <v>63</v>
      </c>
      <c r="D65" s="72" t="s">
        <v>1474</v>
      </c>
      <c r="E65" s="74">
        <v>47999.364999999998</v>
      </c>
      <c r="F65" s="74">
        <v>22082.913</v>
      </c>
      <c r="G65" s="75">
        <v>22082.9133</v>
      </c>
      <c r="H65" s="74">
        <v>10082.9133</v>
      </c>
      <c r="I65" s="74">
        <v>12000</v>
      </c>
      <c r="J65" s="74"/>
      <c r="K65" s="72" t="s">
        <v>23</v>
      </c>
      <c r="L65" s="72" t="s">
        <v>1475</v>
      </c>
      <c r="M65" s="72" t="s">
        <v>1476</v>
      </c>
      <c r="N65" s="72" t="s">
        <v>1463</v>
      </c>
      <c r="O65" s="77" t="s">
        <v>1464</v>
      </c>
      <c r="P65" s="723" t="s">
        <v>2368</v>
      </c>
    </row>
    <row r="66" spans="1:16" s="566" customFormat="1" ht="189" x14ac:dyDescent="0.25">
      <c r="A66" s="72">
        <v>5</v>
      </c>
      <c r="B66" s="78" t="s">
        <v>1477</v>
      </c>
      <c r="C66" s="72" t="s">
        <v>63</v>
      </c>
      <c r="D66" s="72" t="s">
        <v>1478</v>
      </c>
      <c r="E66" s="74">
        <v>56929.197999999997</v>
      </c>
      <c r="F66" s="74">
        <v>20996.343000000001</v>
      </c>
      <c r="G66" s="75">
        <v>20996.343000000001</v>
      </c>
      <c r="H66" s="74">
        <v>11300</v>
      </c>
      <c r="I66" s="74">
        <v>9696.3430000000008</v>
      </c>
      <c r="J66" s="74"/>
      <c r="K66" s="72" t="s">
        <v>23</v>
      </c>
      <c r="L66" s="72" t="s">
        <v>1479</v>
      </c>
      <c r="M66" s="72" t="s">
        <v>1480</v>
      </c>
      <c r="N66" s="72" t="s">
        <v>1463</v>
      </c>
      <c r="O66" s="77" t="s">
        <v>1464</v>
      </c>
      <c r="P66" s="723" t="s">
        <v>2368</v>
      </c>
    </row>
    <row r="67" spans="1:16" s="566" customFormat="1" ht="189" x14ac:dyDescent="0.25">
      <c r="A67" s="72">
        <v>6</v>
      </c>
      <c r="B67" s="78" t="s">
        <v>1481</v>
      </c>
      <c r="C67" s="72" t="s">
        <v>63</v>
      </c>
      <c r="D67" s="72" t="s">
        <v>1482</v>
      </c>
      <c r="E67" s="74">
        <v>50314.96</v>
      </c>
      <c r="F67" s="74">
        <v>11191.614</v>
      </c>
      <c r="G67" s="75">
        <v>11191.614</v>
      </c>
      <c r="H67" s="74">
        <v>10000</v>
      </c>
      <c r="I67" s="74">
        <v>1191.614</v>
      </c>
      <c r="J67" s="74"/>
      <c r="K67" s="72" t="s">
        <v>23</v>
      </c>
      <c r="L67" s="72" t="s">
        <v>1483</v>
      </c>
      <c r="M67" s="72" t="s">
        <v>1484</v>
      </c>
      <c r="N67" s="72" t="s">
        <v>1463</v>
      </c>
      <c r="O67" s="77" t="s">
        <v>1464</v>
      </c>
      <c r="P67" s="723" t="s">
        <v>2368</v>
      </c>
    </row>
    <row r="68" spans="1:16" s="566" customFormat="1" ht="189" x14ac:dyDescent="0.25">
      <c r="A68" s="72">
        <v>7</v>
      </c>
      <c r="B68" s="78" t="s">
        <v>1485</v>
      </c>
      <c r="C68" s="72" t="s">
        <v>63</v>
      </c>
      <c r="D68" s="72" t="s">
        <v>1486</v>
      </c>
      <c r="E68" s="74">
        <v>23066.361000000001</v>
      </c>
      <c r="F68" s="74">
        <v>12599.304</v>
      </c>
      <c r="G68" s="75">
        <v>12599.304</v>
      </c>
      <c r="H68" s="74">
        <v>7000</v>
      </c>
      <c r="I68" s="74">
        <v>5599.3040000000001</v>
      </c>
      <c r="J68" s="74"/>
      <c r="K68" s="72" t="s">
        <v>23</v>
      </c>
      <c r="L68" s="72" t="s">
        <v>1487</v>
      </c>
      <c r="M68" s="72" t="s">
        <v>1488</v>
      </c>
      <c r="N68" s="72" t="s">
        <v>1463</v>
      </c>
      <c r="O68" s="77" t="s">
        <v>1464</v>
      </c>
      <c r="P68" s="723" t="s">
        <v>2368</v>
      </c>
    </row>
    <row r="69" spans="1:16" s="566" customFormat="1" ht="189" x14ac:dyDescent="0.25">
      <c r="A69" s="72">
        <v>8</v>
      </c>
      <c r="B69" s="78" t="s">
        <v>1489</v>
      </c>
      <c r="C69" s="72" t="s">
        <v>208</v>
      </c>
      <c r="D69" s="72" t="s">
        <v>1482</v>
      </c>
      <c r="E69" s="74">
        <v>63293.281999999999</v>
      </c>
      <c r="F69" s="74">
        <v>21454.787</v>
      </c>
      <c r="G69" s="75">
        <v>21454.7873</v>
      </c>
      <c r="H69" s="74">
        <v>14131.9133</v>
      </c>
      <c r="I69" s="74">
        <v>7322.8739999999998</v>
      </c>
      <c r="J69" s="74"/>
      <c r="K69" s="72" t="s">
        <v>23</v>
      </c>
      <c r="L69" s="72" t="s">
        <v>1490</v>
      </c>
      <c r="M69" s="72" t="s">
        <v>1491</v>
      </c>
      <c r="N69" s="72" t="s">
        <v>1463</v>
      </c>
      <c r="O69" s="77" t="s">
        <v>1464</v>
      </c>
      <c r="P69" s="723" t="s">
        <v>2368</v>
      </c>
    </row>
    <row r="70" spans="1:16" s="566" customFormat="1" ht="189" x14ac:dyDescent="0.25">
      <c r="A70" s="72">
        <v>9</v>
      </c>
      <c r="B70" s="78" t="s">
        <v>1492</v>
      </c>
      <c r="C70" s="72" t="s">
        <v>208</v>
      </c>
      <c r="D70" s="72" t="s">
        <v>1493</v>
      </c>
      <c r="E70" s="74">
        <v>36165.625</v>
      </c>
      <c r="F70" s="74">
        <v>15871.39</v>
      </c>
      <c r="G70" s="75">
        <v>15871.39</v>
      </c>
      <c r="H70" s="74">
        <v>13871.39</v>
      </c>
      <c r="I70" s="74">
        <v>2000</v>
      </c>
      <c r="J70" s="74"/>
      <c r="K70" s="72" t="s">
        <v>23</v>
      </c>
      <c r="L70" s="72" t="s">
        <v>1494</v>
      </c>
      <c r="M70" s="72" t="s">
        <v>1495</v>
      </c>
      <c r="N70" s="72" t="s">
        <v>1463</v>
      </c>
      <c r="O70" s="77" t="s">
        <v>1464</v>
      </c>
      <c r="P70" s="723" t="s">
        <v>2368</v>
      </c>
    </row>
    <row r="71" spans="1:16" s="566" customFormat="1" ht="189" x14ac:dyDescent="0.25">
      <c r="A71" s="72">
        <v>10</v>
      </c>
      <c r="B71" s="78" t="s">
        <v>1541</v>
      </c>
      <c r="C71" s="72" t="s">
        <v>208</v>
      </c>
      <c r="D71" s="72" t="s">
        <v>1496</v>
      </c>
      <c r="E71" s="74">
        <v>35417.961000000003</v>
      </c>
      <c r="F71" s="74">
        <v>24752.294999999998</v>
      </c>
      <c r="G71" s="75">
        <v>24752.294999999998</v>
      </c>
      <c r="H71" s="74">
        <v>16246.295</v>
      </c>
      <c r="I71" s="74">
        <v>8506</v>
      </c>
      <c r="J71" s="74"/>
      <c r="K71" s="72" t="s">
        <v>23</v>
      </c>
      <c r="L71" s="72" t="s">
        <v>1497</v>
      </c>
      <c r="M71" s="72" t="s">
        <v>1498</v>
      </c>
      <c r="N71" s="72" t="s">
        <v>1463</v>
      </c>
      <c r="O71" s="77" t="s">
        <v>1464</v>
      </c>
      <c r="P71" s="723" t="s">
        <v>2368</v>
      </c>
    </row>
    <row r="72" spans="1:16" s="566" customFormat="1" ht="31.5" x14ac:dyDescent="0.25">
      <c r="A72" s="72"/>
      <c r="B72" s="78" t="s">
        <v>1499</v>
      </c>
      <c r="C72" s="72"/>
      <c r="D72" s="72"/>
      <c r="E72" s="74"/>
      <c r="F72" s="74"/>
      <c r="G72" s="75">
        <f>H72+I72+J72</f>
        <v>77850.332999999999</v>
      </c>
      <c r="H72" s="74">
        <f>SUM(H73:H74)</f>
        <v>40970.332999999999</v>
      </c>
      <c r="I72" s="74">
        <f>SUM(I73:I74)</f>
        <v>36880</v>
      </c>
      <c r="J72" s="74">
        <f>SUM(J73:J74)</f>
        <v>0</v>
      </c>
      <c r="K72" s="72">
        <f>H72/H55</f>
        <v>0.10001896243534843</v>
      </c>
      <c r="L72" s="72"/>
      <c r="M72" s="72"/>
      <c r="N72" s="72"/>
      <c r="O72" s="77"/>
      <c r="P72" s="723"/>
    </row>
    <row r="73" spans="1:16" s="566" customFormat="1" ht="189" x14ac:dyDescent="0.25">
      <c r="A73" s="72">
        <v>11</v>
      </c>
      <c r="B73" s="78" t="s">
        <v>1500</v>
      </c>
      <c r="C73" s="72" t="s">
        <v>28</v>
      </c>
      <c r="D73" s="72" t="s">
        <v>1501</v>
      </c>
      <c r="E73" s="74">
        <v>238537.62599999999</v>
      </c>
      <c r="F73" s="74">
        <v>191393.52</v>
      </c>
      <c r="G73" s="75">
        <v>57385.72</v>
      </c>
      <c r="H73" s="74">
        <v>26485.72</v>
      </c>
      <c r="I73" s="74">
        <v>30900</v>
      </c>
      <c r="J73" s="74"/>
      <c r="K73" s="72" t="s">
        <v>23</v>
      </c>
      <c r="L73" s="72" t="s">
        <v>1502</v>
      </c>
      <c r="M73" s="72" t="s">
        <v>1503</v>
      </c>
      <c r="N73" s="72" t="s">
        <v>1504</v>
      </c>
      <c r="O73" s="77" t="s">
        <v>1464</v>
      </c>
      <c r="P73" s="723" t="s">
        <v>2369</v>
      </c>
    </row>
    <row r="74" spans="1:16" s="566" customFormat="1" ht="189" x14ac:dyDescent="0.25">
      <c r="A74" s="72">
        <v>12</v>
      </c>
      <c r="B74" s="78" t="s">
        <v>1505</v>
      </c>
      <c r="C74" s="72" t="s">
        <v>42</v>
      </c>
      <c r="D74" s="72" t="s">
        <v>1506</v>
      </c>
      <c r="E74" s="74">
        <v>58189.737999999998</v>
      </c>
      <c r="F74" s="74">
        <v>20464.613000000001</v>
      </c>
      <c r="G74" s="75">
        <f>H74+I74+J74</f>
        <v>20464.612999999998</v>
      </c>
      <c r="H74" s="74">
        <v>14484.612999999999</v>
      </c>
      <c r="I74" s="74">
        <v>5980</v>
      </c>
      <c r="J74" s="74"/>
      <c r="K74" s="72" t="s">
        <v>23</v>
      </c>
      <c r="L74" s="72" t="s">
        <v>1507</v>
      </c>
      <c r="M74" s="72" t="s">
        <v>1508</v>
      </c>
      <c r="N74" s="72" t="s">
        <v>1504</v>
      </c>
      <c r="O74" s="77" t="s">
        <v>1464</v>
      </c>
      <c r="P74" s="723" t="s">
        <v>2369</v>
      </c>
    </row>
    <row r="75" spans="1:16" s="566" customFormat="1" x14ac:dyDescent="0.25">
      <c r="A75" s="72"/>
      <c r="B75" s="78" t="s">
        <v>1509</v>
      </c>
      <c r="C75" s="72"/>
      <c r="D75" s="72"/>
      <c r="E75" s="74"/>
      <c r="F75" s="74"/>
      <c r="G75" s="75">
        <v>277733.99100000004</v>
      </c>
      <c r="H75" s="74">
        <v>168223.467</v>
      </c>
      <c r="I75" s="74">
        <v>109510.524</v>
      </c>
      <c r="J75" s="74">
        <f>SUM(J76:J80)</f>
        <v>0</v>
      </c>
      <c r="K75" s="72">
        <f>H75/H55</f>
        <v>0.41067610132963961</v>
      </c>
      <c r="L75" s="72"/>
      <c r="M75" s="72"/>
      <c r="N75" s="72"/>
      <c r="O75" s="77"/>
      <c r="P75" s="723"/>
    </row>
    <row r="76" spans="1:16" s="566" customFormat="1" ht="157.5" x14ac:dyDescent="0.25">
      <c r="A76" s="72">
        <v>13</v>
      </c>
      <c r="B76" s="78" t="s">
        <v>1510</v>
      </c>
      <c r="C76" s="72" t="s">
        <v>208</v>
      </c>
      <c r="D76" s="72" t="s">
        <v>1511</v>
      </c>
      <c r="E76" s="74">
        <v>145873.84099999999</v>
      </c>
      <c r="F76" s="74">
        <v>76874.197</v>
      </c>
      <c r="G76" s="75">
        <v>76874.197</v>
      </c>
      <c r="H76" s="74">
        <v>37950</v>
      </c>
      <c r="I76" s="74">
        <v>38924.197</v>
      </c>
      <c r="J76" s="74"/>
      <c r="K76" s="72" t="s">
        <v>23</v>
      </c>
      <c r="L76" s="72" t="s">
        <v>1512</v>
      </c>
      <c r="M76" s="72" t="s">
        <v>1513</v>
      </c>
      <c r="N76" s="72" t="s">
        <v>1514</v>
      </c>
      <c r="O76" s="77" t="s">
        <v>1515</v>
      </c>
      <c r="P76" s="723" t="s">
        <v>2370</v>
      </c>
    </row>
    <row r="77" spans="1:16" s="566" customFormat="1" ht="252" x14ac:dyDescent="0.25">
      <c r="A77" s="72">
        <v>14</v>
      </c>
      <c r="B77" s="78" t="s">
        <v>1516</v>
      </c>
      <c r="C77" s="72" t="s">
        <v>63</v>
      </c>
      <c r="D77" s="72" t="s">
        <v>1517</v>
      </c>
      <c r="E77" s="74">
        <v>27606.850999999999</v>
      </c>
      <c r="F77" s="74">
        <v>26745.667000000001</v>
      </c>
      <c r="G77" s="75">
        <v>26745.667000000001</v>
      </c>
      <c r="H77" s="74">
        <v>11745.666999999999</v>
      </c>
      <c r="I77" s="74">
        <v>15000</v>
      </c>
      <c r="J77" s="74"/>
      <c r="K77" s="72" t="s">
        <v>23</v>
      </c>
      <c r="L77" s="72" t="s">
        <v>1518</v>
      </c>
      <c r="M77" s="72" t="s">
        <v>1519</v>
      </c>
      <c r="N77" s="72" t="s">
        <v>1514</v>
      </c>
      <c r="O77" s="77" t="s">
        <v>1520</v>
      </c>
      <c r="P77" s="723" t="s">
        <v>2371</v>
      </c>
    </row>
    <row r="78" spans="1:16" s="566" customFormat="1" ht="157.5" x14ac:dyDescent="0.25">
      <c r="A78" s="72">
        <v>15</v>
      </c>
      <c r="B78" s="78" t="s">
        <v>1521</v>
      </c>
      <c r="C78" s="72" t="s">
        <v>28</v>
      </c>
      <c r="D78" s="72" t="s">
        <v>1522</v>
      </c>
      <c r="E78" s="74">
        <v>219954.84899999999</v>
      </c>
      <c r="F78" s="74">
        <v>158879.45800000001</v>
      </c>
      <c r="G78" s="75">
        <v>55000</v>
      </c>
      <c r="H78" s="74">
        <v>50000</v>
      </c>
      <c r="I78" s="74">
        <v>5000</v>
      </c>
      <c r="J78" s="74"/>
      <c r="K78" s="72" t="s">
        <v>23</v>
      </c>
      <c r="L78" s="72" t="s">
        <v>1523</v>
      </c>
      <c r="M78" s="72" t="s">
        <v>1524</v>
      </c>
      <c r="N78" s="72" t="s">
        <v>1514</v>
      </c>
      <c r="O78" s="77" t="s">
        <v>1515</v>
      </c>
      <c r="P78" s="723" t="s">
        <v>2370</v>
      </c>
    </row>
    <row r="79" spans="1:16" s="566" customFormat="1" ht="252" x14ac:dyDescent="0.25">
      <c r="A79" s="72">
        <v>16</v>
      </c>
      <c r="B79" s="78" t="s">
        <v>1525</v>
      </c>
      <c r="C79" s="72" t="s">
        <v>208</v>
      </c>
      <c r="D79" s="72" t="s">
        <v>1526</v>
      </c>
      <c r="E79" s="74">
        <v>192408.59899999999</v>
      </c>
      <c r="F79" s="74">
        <v>85542.839000000007</v>
      </c>
      <c r="G79" s="75">
        <v>85542.839000000007</v>
      </c>
      <c r="H79" s="74">
        <v>45542.8</v>
      </c>
      <c r="I79" s="74">
        <v>40000.038999999997</v>
      </c>
      <c r="J79" s="74"/>
      <c r="K79" s="72" t="s">
        <v>23</v>
      </c>
      <c r="L79" s="72" t="s">
        <v>1527</v>
      </c>
      <c r="M79" s="72" t="s">
        <v>1528</v>
      </c>
      <c r="N79" s="72" t="s">
        <v>1514</v>
      </c>
      <c r="O79" s="77" t="s">
        <v>1520</v>
      </c>
      <c r="P79" s="723" t="s">
        <v>2372</v>
      </c>
    </row>
    <row r="80" spans="1:16" s="566" customFormat="1" ht="157.5" x14ac:dyDescent="0.25">
      <c r="A80" s="72">
        <v>17</v>
      </c>
      <c r="B80" s="78" t="s">
        <v>1529</v>
      </c>
      <c r="C80" s="72" t="s">
        <v>208</v>
      </c>
      <c r="D80" s="72" t="s">
        <v>1530</v>
      </c>
      <c r="E80" s="74">
        <v>73320.664999999994</v>
      </c>
      <c r="F80" s="74">
        <v>33571.288</v>
      </c>
      <c r="G80" s="75">
        <v>33571.288</v>
      </c>
      <c r="H80" s="74">
        <v>22985</v>
      </c>
      <c r="I80" s="74">
        <v>10586.288</v>
      </c>
      <c r="J80" s="74"/>
      <c r="K80" s="72" t="s">
        <v>23</v>
      </c>
      <c r="L80" s="72" t="s">
        <v>1531</v>
      </c>
      <c r="M80" s="72" t="s">
        <v>1532</v>
      </c>
      <c r="N80" s="72" t="s">
        <v>1514</v>
      </c>
      <c r="O80" s="77" t="s">
        <v>1515</v>
      </c>
      <c r="P80" s="723" t="s">
        <v>2373</v>
      </c>
    </row>
    <row r="81" spans="1:16" s="566" customFormat="1" x14ac:dyDescent="0.25">
      <c r="A81" s="72"/>
      <c r="B81" s="78" t="s">
        <v>1533</v>
      </c>
      <c r="C81" s="72"/>
      <c r="D81" s="72"/>
      <c r="E81" s="74"/>
      <c r="F81" s="74"/>
      <c r="G81" s="75">
        <f>H81+I81+J81</f>
        <v>61452.510999999999</v>
      </c>
      <c r="H81" s="74">
        <f>SUM(H82:H82)</f>
        <v>25000</v>
      </c>
      <c r="I81" s="74">
        <f>SUM(I82:I82)</f>
        <v>36452.510999999999</v>
      </c>
      <c r="J81" s="74">
        <f>SUM(J82:J82)</f>
        <v>0</v>
      </c>
      <c r="K81" s="72"/>
      <c r="L81" s="72"/>
      <c r="M81" s="72"/>
      <c r="N81" s="72"/>
      <c r="O81" s="77"/>
      <c r="P81" s="723"/>
    </row>
    <row r="82" spans="1:16" s="566" customFormat="1" ht="78.75" x14ac:dyDescent="0.25">
      <c r="A82" s="72">
        <v>18</v>
      </c>
      <c r="B82" s="78" t="s">
        <v>1534</v>
      </c>
      <c r="C82" s="72">
        <v>2020</v>
      </c>
      <c r="D82" s="72" t="s">
        <v>1535</v>
      </c>
      <c r="E82" s="74">
        <v>62852.383000000002</v>
      </c>
      <c r="F82" s="74">
        <v>61452.510999999999</v>
      </c>
      <c r="G82" s="75">
        <v>61452.510999999999</v>
      </c>
      <c r="H82" s="74">
        <v>25000</v>
      </c>
      <c r="I82" s="74">
        <v>36452.510999999999</v>
      </c>
      <c r="J82" s="74"/>
      <c r="K82" s="72" t="s">
        <v>23</v>
      </c>
      <c r="L82" s="72" t="s">
        <v>1536</v>
      </c>
      <c r="M82" s="72"/>
      <c r="N82" s="72" t="s">
        <v>1537</v>
      </c>
      <c r="O82" s="77" t="s">
        <v>1538</v>
      </c>
      <c r="P82" s="723" t="s">
        <v>1539</v>
      </c>
    </row>
    <row r="83" spans="1:16" x14ac:dyDescent="0.25">
      <c r="A83" s="449"/>
      <c r="B83" s="449"/>
      <c r="C83" s="449"/>
      <c r="D83" s="449"/>
      <c r="E83" s="449"/>
      <c r="F83" s="449"/>
      <c r="G83" s="449"/>
      <c r="H83" s="449"/>
      <c r="I83" s="449"/>
      <c r="J83" s="449"/>
      <c r="K83" s="449"/>
      <c r="L83" s="449"/>
      <c r="M83" s="449"/>
      <c r="N83" s="449"/>
      <c r="O83" s="449"/>
      <c r="P83" s="720"/>
    </row>
    <row r="84" spans="1:16" x14ac:dyDescent="0.25">
      <c r="A84" s="449"/>
      <c r="B84" s="449"/>
      <c r="C84" s="449"/>
      <c r="D84" s="449"/>
      <c r="E84" s="449"/>
      <c r="F84" s="449"/>
      <c r="G84" s="449"/>
      <c r="H84" s="449"/>
      <c r="I84" s="449"/>
      <c r="J84" s="449"/>
      <c r="K84" s="449"/>
      <c r="L84" s="449"/>
      <c r="M84" s="449"/>
      <c r="N84" s="449"/>
      <c r="O84" s="449"/>
      <c r="P84" s="720"/>
    </row>
    <row r="85" spans="1:16" x14ac:dyDescent="0.25">
      <c r="A85" s="124"/>
      <c r="B85" s="125" t="s">
        <v>396</v>
      </c>
      <c r="C85" s="126"/>
      <c r="D85" s="127"/>
      <c r="E85" s="128">
        <f t="shared" ref="E85:J85" si="1">E89+E87</f>
        <v>2109192.9390000002</v>
      </c>
      <c r="F85" s="128">
        <f t="shared" si="1"/>
        <v>1647837.632</v>
      </c>
      <c r="G85" s="128">
        <f t="shared" si="1"/>
        <v>1158571.037</v>
      </c>
      <c r="H85" s="128">
        <f t="shared" si="1"/>
        <v>944626.73600000003</v>
      </c>
      <c r="I85" s="128">
        <f t="shared" si="1"/>
        <v>197075.74199999997</v>
      </c>
      <c r="J85" s="128">
        <f t="shared" si="1"/>
        <v>16868.559000000001</v>
      </c>
      <c r="K85" s="129"/>
      <c r="L85" s="125"/>
      <c r="M85" s="125"/>
      <c r="N85" s="125"/>
      <c r="O85" s="125"/>
      <c r="P85" s="719"/>
    </row>
    <row r="86" spans="1:16" x14ac:dyDescent="0.25">
      <c r="A86" s="80"/>
      <c r="B86" s="88" t="s">
        <v>170</v>
      </c>
      <c r="C86" s="81"/>
      <c r="D86" s="82"/>
      <c r="E86" s="83"/>
      <c r="F86" s="83"/>
      <c r="G86" s="83"/>
      <c r="H86" s="83"/>
      <c r="I86" s="83"/>
      <c r="J86" s="83"/>
      <c r="K86" s="85"/>
      <c r="L86" s="88"/>
      <c r="M86" s="88"/>
      <c r="N86" s="88"/>
      <c r="O86" s="88"/>
      <c r="P86" s="720"/>
    </row>
    <row r="87" spans="1:16" x14ac:dyDescent="0.25">
      <c r="A87" s="761" t="s">
        <v>171</v>
      </c>
      <c r="B87" s="761"/>
      <c r="C87" s="761"/>
      <c r="D87" s="84"/>
      <c r="E87" s="83"/>
      <c r="F87" s="83"/>
      <c r="G87" s="83">
        <v>94598.342999999993</v>
      </c>
      <c r="H87" s="83">
        <v>94598.342999999993</v>
      </c>
      <c r="I87" s="83"/>
      <c r="J87" s="83"/>
      <c r="K87" s="85"/>
      <c r="L87" s="88"/>
      <c r="M87" s="88"/>
      <c r="N87" s="88"/>
      <c r="O87" s="88"/>
      <c r="P87" s="720"/>
    </row>
    <row r="88" spans="1:16" x14ac:dyDescent="0.25">
      <c r="A88" s="762" t="s">
        <v>172</v>
      </c>
      <c r="B88" s="762"/>
      <c r="C88" s="762"/>
      <c r="D88" s="82"/>
      <c r="E88" s="83"/>
      <c r="F88" s="83"/>
      <c r="G88" s="83"/>
      <c r="H88" s="83"/>
      <c r="I88" s="83"/>
      <c r="J88" s="83"/>
      <c r="K88" s="85"/>
      <c r="L88" s="88"/>
      <c r="M88" s="88"/>
      <c r="N88" s="88"/>
      <c r="O88" s="88"/>
      <c r="P88" s="720"/>
    </row>
    <row r="89" spans="1:16" x14ac:dyDescent="0.25">
      <c r="A89" s="86"/>
      <c r="B89" s="88" t="s">
        <v>18</v>
      </c>
      <c r="C89" s="32"/>
      <c r="D89" s="15"/>
      <c r="E89" s="87">
        <f t="shared" ref="E89:J89" si="2">E90+E93+E96+E99+E101+E110+E113+E123+E129+E132+E137+E141+E150+E152</f>
        <v>2109192.9390000002</v>
      </c>
      <c r="F89" s="87">
        <f t="shared" si="2"/>
        <v>1647837.632</v>
      </c>
      <c r="G89" s="87">
        <f t="shared" si="2"/>
        <v>1063972.6940000001</v>
      </c>
      <c r="H89" s="87">
        <f t="shared" si="2"/>
        <v>850028.39300000004</v>
      </c>
      <c r="I89" s="87">
        <f t="shared" si="2"/>
        <v>197075.74199999997</v>
      </c>
      <c r="J89" s="87">
        <f t="shared" si="2"/>
        <v>16868.559000000001</v>
      </c>
      <c r="K89" s="15"/>
      <c r="L89" s="16"/>
      <c r="M89" s="16"/>
      <c r="N89" s="16"/>
      <c r="O89" s="16"/>
      <c r="P89" s="720"/>
    </row>
    <row r="90" spans="1:16" x14ac:dyDescent="0.25">
      <c r="A90" s="761" t="s">
        <v>173</v>
      </c>
      <c r="B90" s="761"/>
      <c r="C90" s="761"/>
      <c r="D90" s="40"/>
      <c r="E90" s="87">
        <f t="shared" ref="E90:J90" si="3">SUM(E91:E92)</f>
        <v>57136.794999999998</v>
      </c>
      <c r="F90" s="87">
        <f t="shared" si="3"/>
        <v>56387.649999999994</v>
      </c>
      <c r="G90" s="87">
        <f t="shared" si="3"/>
        <v>56387.649999999994</v>
      </c>
      <c r="H90" s="87">
        <f t="shared" si="3"/>
        <v>50748.899999999994</v>
      </c>
      <c r="I90" s="87">
        <f t="shared" si="3"/>
        <v>5638.75</v>
      </c>
      <c r="J90" s="87">
        <f t="shared" si="3"/>
        <v>0</v>
      </c>
      <c r="K90" s="85"/>
      <c r="L90" s="88"/>
      <c r="M90" s="88"/>
      <c r="N90" s="88"/>
      <c r="O90" s="88"/>
      <c r="P90" s="720"/>
    </row>
    <row r="91" spans="1:16" ht="141.75" x14ac:dyDescent="0.25">
      <c r="A91" s="81">
        <v>1</v>
      </c>
      <c r="B91" s="89" t="s">
        <v>174</v>
      </c>
      <c r="C91" s="21">
        <v>2020</v>
      </c>
      <c r="D91" s="15" t="s">
        <v>175</v>
      </c>
      <c r="E91" s="39">
        <v>30398.516</v>
      </c>
      <c r="F91" s="39">
        <v>29950.1</v>
      </c>
      <c r="G91" s="39">
        <f>H91+I91</f>
        <v>29950.1</v>
      </c>
      <c r="H91" s="39">
        <v>26955.1</v>
      </c>
      <c r="I91" s="39">
        <v>2995</v>
      </c>
      <c r="J91" s="39"/>
      <c r="K91" s="17" t="s">
        <v>176</v>
      </c>
      <c r="L91" s="18" t="s">
        <v>177</v>
      </c>
      <c r="M91" s="18" t="s">
        <v>178</v>
      </c>
      <c r="N91" s="16" t="s">
        <v>179</v>
      </c>
      <c r="O91" s="19">
        <v>39.814799999999998</v>
      </c>
      <c r="P91" s="451" t="s">
        <v>1542</v>
      </c>
    </row>
    <row r="92" spans="1:16" ht="141.75" x14ac:dyDescent="0.25">
      <c r="A92" s="81">
        <v>2</v>
      </c>
      <c r="B92" s="89" t="s">
        <v>180</v>
      </c>
      <c r="C92" s="21">
        <v>2020</v>
      </c>
      <c r="D92" s="15" t="s">
        <v>181</v>
      </c>
      <c r="E92" s="39">
        <v>26738.278999999999</v>
      </c>
      <c r="F92" s="39">
        <v>26437.55</v>
      </c>
      <c r="G92" s="39">
        <f>H92+I92</f>
        <v>26437.55</v>
      </c>
      <c r="H92" s="39">
        <v>23793.8</v>
      </c>
      <c r="I92" s="39">
        <v>2643.75</v>
      </c>
      <c r="J92" s="39"/>
      <c r="K92" s="17" t="s">
        <v>176</v>
      </c>
      <c r="L92" s="18" t="s">
        <v>182</v>
      </c>
      <c r="M92" s="18" t="s">
        <v>178</v>
      </c>
      <c r="N92" s="16" t="s">
        <v>179</v>
      </c>
      <c r="O92" s="19">
        <v>39.444000000000003</v>
      </c>
      <c r="P92" s="451" t="s">
        <v>1542</v>
      </c>
    </row>
    <row r="93" spans="1:16" x14ac:dyDescent="0.25">
      <c r="A93" s="738" t="s">
        <v>183</v>
      </c>
      <c r="B93" s="738"/>
      <c r="C93" s="738"/>
      <c r="D93" s="90"/>
      <c r="E93" s="87">
        <f t="shared" ref="E93:J93" si="4">SUM(E94:E95)</f>
        <v>145509.99299999999</v>
      </c>
      <c r="F93" s="87">
        <f t="shared" si="4"/>
        <v>142396.59599999999</v>
      </c>
      <c r="G93" s="87">
        <f t="shared" si="4"/>
        <v>85437.957999999999</v>
      </c>
      <c r="H93" s="87">
        <f t="shared" si="4"/>
        <v>68350.365999999995</v>
      </c>
      <c r="I93" s="87">
        <f t="shared" si="4"/>
        <v>17087.592000000001</v>
      </c>
      <c r="J93" s="87">
        <f t="shared" si="4"/>
        <v>0</v>
      </c>
      <c r="K93" s="15"/>
      <c r="L93" s="20"/>
      <c r="M93" s="20"/>
      <c r="N93" s="89"/>
      <c r="O93" s="21"/>
      <c r="P93" s="78"/>
    </row>
    <row r="94" spans="1:16" ht="141.75" x14ac:dyDescent="0.25">
      <c r="A94" s="81">
        <v>3</v>
      </c>
      <c r="B94" s="16" t="s">
        <v>184</v>
      </c>
      <c r="C94" s="33" t="s">
        <v>21</v>
      </c>
      <c r="D94" s="15" t="s">
        <v>185</v>
      </c>
      <c r="E94" s="91">
        <v>56090.178999999996</v>
      </c>
      <c r="F94" s="91">
        <v>54549.930999999997</v>
      </c>
      <c r="G94" s="39">
        <f>H94+I94</f>
        <v>32729.959000000003</v>
      </c>
      <c r="H94" s="91">
        <v>26183.967000000001</v>
      </c>
      <c r="I94" s="91">
        <v>6545.9920000000002</v>
      </c>
      <c r="J94" s="47"/>
      <c r="K94" s="15" t="s">
        <v>23</v>
      </c>
      <c r="L94" s="18" t="s">
        <v>186</v>
      </c>
      <c r="M94" s="18" t="s">
        <v>187</v>
      </c>
      <c r="N94" s="16" t="s">
        <v>179</v>
      </c>
      <c r="O94" s="19">
        <v>44.230800000000002</v>
      </c>
      <c r="P94" s="451" t="s">
        <v>1542</v>
      </c>
    </row>
    <row r="95" spans="1:16" ht="141.75" x14ac:dyDescent="0.25">
      <c r="A95" s="81">
        <v>4</v>
      </c>
      <c r="B95" s="16" t="s">
        <v>188</v>
      </c>
      <c r="C95" s="33" t="s">
        <v>21</v>
      </c>
      <c r="D95" s="15" t="s">
        <v>189</v>
      </c>
      <c r="E95" s="91">
        <v>89419.813999999998</v>
      </c>
      <c r="F95" s="91">
        <v>87846.664999999994</v>
      </c>
      <c r="G95" s="39">
        <f>H95+I95</f>
        <v>52707.998999999996</v>
      </c>
      <c r="H95" s="91">
        <v>42166.398999999998</v>
      </c>
      <c r="I95" s="91">
        <v>10541.6</v>
      </c>
      <c r="J95" s="39"/>
      <c r="K95" s="15" t="s">
        <v>23</v>
      </c>
      <c r="L95" s="18" t="s">
        <v>190</v>
      </c>
      <c r="M95" s="18" t="s">
        <v>187</v>
      </c>
      <c r="N95" s="16" t="s">
        <v>179</v>
      </c>
      <c r="O95" s="19">
        <v>43.846200000000003</v>
      </c>
      <c r="P95" s="451" t="s">
        <v>1542</v>
      </c>
    </row>
    <row r="96" spans="1:16" x14ac:dyDescent="0.25">
      <c r="A96" s="739" t="s">
        <v>191</v>
      </c>
      <c r="B96" s="739"/>
      <c r="C96" s="739"/>
      <c r="D96" s="86"/>
      <c r="E96" s="87">
        <f t="shared" ref="E96:L96" si="5">SUM(E97:E98)</f>
        <v>52893.341999999997</v>
      </c>
      <c r="F96" s="87">
        <f t="shared" si="5"/>
        <v>52301.972999999998</v>
      </c>
      <c r="G96" s="87">
        <f t="shared" si="5"/>
        <v>52301.973000000005</v>
      </c>
      <c r="H96" s="87">
        <f t="shared" si="5"/>
        <v>46819.941000000006</v>
      </c>
      <c r="I96" s="87">
        <f t="shared" si="5"/>
        <v>5482.0320000000002</v>
      </c>
      <c r="J96" s="87">
        <f t="shared" si="5"/>
        <v>0</v>
      </c>
      <c r="K96" s="87"/>
      <c r="L96" s="87">
        <f t="shared" si="5"/>
        <v>0</v>
      </c>
      <c r="M96" s="82"/>
      <c r="N96" s="18"/>
      <c r="O96" s="18"/>
      <c r="P96" s="78"/>
    </row>
    <row r="97" spans="1:16" ht="141.75" x14ac:dyDescent="0.25">
      <c r="A97" s="81">
        <v>5</v>
      </c>
      <c r="B97" s="16" t="s">
        <v>192</v>
      </c>
      <c r="C97" s="92">
        <v>2020</v>
      </c>
      <c r="D97" s="22" t="s">
        <v>193</v>
      </c>
      <c r="E97" s="39">
        <v>5087.17</v>
      </c>
      <c r="F97" s="39">
        <v>5036.701</v>
      </c>
      <c r="G97" s="39">
        <f>H97+I97</f>
        <v>5036.701</v>
      </c>
      <c r="H97" s="39">
        <v>4281.1959999999999</v>
      </c>
      <c r="I97" s="39">
        <v>755.505</v>
      </c>
      <c r="J97" s="23"/>
      <c r="K97" s="21" t="s">
        <v>23</v>
      </c>
      <c r="L97" s="24" t="s">
        <v>194</v>
      </c>
      <c r="M97" s="24" t="s">
        <v>195</v>
      </c>
      <c r="N97" s="16" t="s">
        <v>179</v>
      </c>
      <c r="O97" s="19">
        <v>41.2</v>
      </c>
      <c r="P97" s="451" t="s">
        <v>1543</v>
      </c>
    </row>
    <row r="98" spans="1:16" ht="141.75" x14ac:dyDescent="0.25">
      <c r="A98" s="81">
        <v>6</v>
      </c>
      <c r="B98" s="16" t="s">
        <v>196</v>
      </c>
      <c r="C98" s="21">
        <v>2020</v>
      </c>
      <c r="D98" s="21" t="s">
        <v>197</v>
      </c>
      <c r="E98" s="51">
        <v>47806.171999999999</v>
      </c>
      <c r="F98" s="51">
        <v>47265.271999999997</v>
      </c>
      <c r="G98" s="39">
        <f>H98+I98</f>
        <v>47265.272000000004</v>
      </c>
      <c r="H98" s="51">
        <v>42538.745000000003</v>
      </c>
      <c r="I98" s="51">
        <v>4726.527</v>
      </c>
      <c r="J98" s="23"/>
      <c r="K98" s="21" t="s">
        <v>23</v>
      </c>
      <c r="L98" s="25" t="s">
        <v>198</v>
      </c>
      <c r="M98" s="25" t="s">
        <v>199</v>
      </c>
      <c r="N98" s="16" t="s">
        <v>179</v>
      </c>
      <c r="O98" s="19">
        <v>37.916699999999999</v>
      </c>
      <c r="P98" s="451" t="s">
        <v>1542</v>
      </c>
    </row>
    <row r="99" spans="1:16" x14ac:dyDescent="0.25">
      <c r="A99" s="738" t="s">
        <v>200</v>
      </c>
      <c r="B99" s="738"/>
      <c r="C99" s="738"/>
      <c r="D99" s="27"/>
      <c r="E99" s="93">
        <f>SUM(E100)</f>
        <v>43275.383000000002</v>
      </c>
      <c r="F99" s="93">
        <f t="shared" ref="F99:J99" si="6">SUM(F100)</f>
        <v>31479.556</v>
      </c>
      <c r="G99" s="93">
        <f t="shared" si="6"/>
        <v>31479.556</v>
      </c>
      <c r="H99" s="93">
        <f t="shared" si="6"/>
        <v>28331.599999999999</v>
      </c>
      <c r="I99" s="93">
        <f t="shared" si="6"/>
        <v>3147.9560000000001</v>
      </c>
      <c r="J99" s="93">
        <f t="shared" si="6"/>
        <v>0</v>
      </c>
      <c r="K99" s="85"/>
      <c r="L99" s="34"/>
      <c r="M99" s="34"/>
      <c r="N99" s="94"/>
      <c r="O99" s="29"/>
      <c r="P99" s="452"/>
    </row>
    <row r="100" spans="1:16" ht="141.75" x14ac:dyDescent="0.25">
      <c r="A100" s="95">
        <v>7</v>
      </c>
      <c r="B100" s="16" t="s">
        <v>201</v>
      </c>
      <c r="C100" s="30" t="s">
        <v>42</v>
      </c>
      <c r="D100" s="15" t="s">
        <v>202</v>
      </c>
      <c r="E100" s="39">
        <v>43275.383000000002</v>
      </c>
      <c r="F100" s="39">
        <v>31479.556</v>
      </c>
      <c r="G100" s="39">
        <v>31479.556</v>
      </c>
      <c r="H100" s="39">
        <v>28331.599999999999</v>
      </c>
      <c r="I100" s="39">
        <v>3147.9560000000001</v>
      </c>
      <c r="J100" s="87"/>
      <c r="K100" s="17" t="s">
        <v>23</v>
      </c>
      <c r="L100" s="25" t="s">
        <v>203</v>
      </c>
      <c r="M100" s="25" t="s">
        <v>204</v>
      </c>
      <c r="N100" s="16" t="s">
        <v>205</v>
      </c>
      <c r="O100" s="26">
        <v>40.5</v>
      </c>
      <c r="P100" s="451" t="s">
        <v>1543</v>
      </c>
    </row>
    <row r="101" spans="1:16" x14ac:dyDescent="0.25">
      <c r="A101" s="738" t="s">
        <v>206</v>
      </c>
      <c r="B101" s="738"/>
      <c r="C101" s="738"/>
      <c r="D101" s="27"/>
      <c r="E101" s="96">
        <f>SUM(E102:E109)</f>
        <v>349979.57799999998</v>
      </c>
      <c r="F101" s="96">
        <f t="shared" ref="F101:J101" si="7">SUM(F102:F109)</f>
        <v>231594.44200000001</v>
      </c>
      <c r="G101" s="96">
        <f t="shared" si="7"/>
        <v>194010.033</v>
      </c>
      <c r="H101" s="96">
        <f t="shared" si="7"/>
        <v>145060.49600000001</v>
      </c>
      <c r="I101" s="96">
        <f t="shared" si="7"/>
        <v>32080.977999999996</v>
      </c>
      <c r="J101" s="96">
        <f t="shared" si="7"/>
        <v>16868.559000000001</v>
      </c>
      <c r="K101" s="85"/>
      <c r="L101" s="28"/>
      <c r="M101" s="28"/>
      <c r="N101" s="94"/>
      <c r="O101" s="29"/>
      <c r="P101" s="78"/>
    </row>
    <row r="102" spans="1:16" ht="141.75" x14ac:dyDescent="0.25">
      <c r="A102" s="32">
        <v>8</v>
      </c>
      <c r="B102" s="36" t="s">
        <v>207</v>
      </c>
      <c r="C102" s="30" t="s">
        <v>208</v>
      </c>
      <c r="D102" s="15" t="s">
        <v>209</v>
      </c>
      <c r="E102" s="39">
        <v>61688.86</v>
      </c>
      <c r="F102" s="43">
        <v>9629.7240000000002</v>
      </c>
      <c r="G102" s="43">
        <v>9629.7240000000002</v>
      </c>
      <c r="H102" s="43">
        <v>8666.7520000000004</v>
      </c>
      <c r="I102" s="43">
        <v>962.97199999999998</v>
      </c>
      <c r="J102" s="87"/>
      <c r="K102" s="30" t="s">
        <v>23</v>
      </c>
      <c r="L102" s="31" t="s">
        <v>210</v>
      </c>
      <c r="M102" s="31" t="s">
        <v>211</v>
      </c>
      <c r="N102" s="16" t="s">
        <v>212</v>
      </c>
      <c r="O102" s="26">
        <v>40.238100000000003</v>
      </c>
      <c r="P102" s="451" t="s">
        <v>1543</v>
      </c>
    </row>
    <row r="103" spans="1:16" ht="141.75" x14ac:dyDescent="0.25">
      <c r="A103" s="32">
        <v>9</v>
      </c>
      <c r="B103" s="89" t="s">
        <v>213</v>
      </c>
      <c r="C103" s="32" t="s">
        <v>208</v>
      </c>
      <c r="D103" s="15" t="s">
        <v>214</v>
      </c>
      <c r="E103" s="39">
        <v>60862.161</v>
      </c>
      <c r="F103" s="39">
        <v>24469.552</v>
      </c>
      <c r="G103" s="39">
        <f>H103+I103</f>
        <v>24469.552</v>
      </c>
      <c r="H103" s="39">
        <v>19575.642</v>
      </c>
      <c r="I103" s="39">
        <v>4893.91</v>
      </c>
      <c r="J103" s="39"/>
      <c r="K103" s="15" t="s">
        <v>23</v>
      </c>
      <c r="L103" s="18" t="s">
        <v>215</v>
      </c>
      <c r="M103" s="18" t="s">
        <v>216</v>
      </c>
      <c r="N103" s="16" t="s">
        <v>212</v>
      </c>
      <c r="O103" s="19">
        <v>42</v>
      </c>
      <c r="P103" s="451" t="s">
        <v>1544</v>
      </c>
    </row>
    <row r="104" spans="1:16" ht="141.75" x14ac:dyDescent="0.25">
      <c r="A104" s="32">
        <v>10</v>
      </c>
      <c r="B104" s="16" t="s">
        <v>217</v>
      </c>
      <c r="C104" s="32" t="s">
        <v>208</v>
      </c>
      <c r="D104" s="15" t="s">
        <v>218</v>
      </c>
      <c r="E104" s="39">
        <v>29559.141</v>
      </c>
      <c r="F104" s="39">
        <v>17749.853999999999</v>
      </c>
      <c r="G104" s="39">
        <v>17749.853999999999</v>
      </c>
      <c r="H104" s="39">
        <v>15974.868</v>
      </c>
      <c r="I104" s="39">
        <v>1774.9860000000001</v>
      </c>
      <c r="J104" s="39"/>
      <c r="K104" s="32" t="s">
        <v>23</v>
      </c>
      <c r="L104" s="18" t="s">
        <v>219</v>
      </c>
      <c r="M104" s="18" t="s">
        <v>220</v>
      </c>
      <c r="N104" s="16" t="s">
        <v>212</v>
      </c>
      <c r="O104" s="19">
        <v>35.769199999999998</v>
      </c>
      <c r="P104" s="451" t="s">
        <v>1545</v>
      </c>
    </row>
    <row r="105" spans="1:16" ht="141.75" x14ac:dyDescent="0.25">
      <c r="A105" s="32">
        <v>11</v>
      </c>
      <c r="B105" s="36" t="s">
        <v>221</v>
      </c>
      <c r="C105" s="32" t="s">
        <v>208</v>
      </c>
      <c r="D105" s="15" t="s">
        <v>222</v>
      </c>
      <c r="E105" s="39">
        <v>24129.345000000001</v>
      </c>
      <c r="F105" s="39">
        <v>9569.1849999999995</v>
      </c>
      <c r="G105" s="39">
        <v>9569.1849999999995</v>
      </c>
      <c r="H105" s="39">
        <v>8133.8069999999998</v>
      </c>
      <c r="I105" s="39">
        <v>1435.3779999999999</v>
      </c>
      <c r="J105" s="39"/>
      <c r="K105" s="30" t="s">
        <v>23</v>
      </c>
      <c r="L105" s="31" t="s">
        <v>223</v>
      </c>
      <c r="M105" s="31" t="s">
        <v>224</v>
      </c>
      <c r="N105" s="16" t="s">
        <v>212</v>
      </c>
      <c r="O105" s="19">
        <v>37.619</v>
      </c>
      <c r="P105" s="451" t="s">
        <v>1543</v>
      </c>
    </row>
    <row r="106" spans="1:16" ht="110.25" x14ac:dyDescent="0.25">
      <c r="A106" s="95">
        <v>12</v>
      </c>
      <c r="B106" s="36" t="s">
        <v>225</v>
      </c>
      <c r="C106" s="21">
        <v>2020</v>
      </c>
      <c r="D106" s="15" t="s">
        <v>226</v>
      </c>
      <c r="E106" s="39">
        <v>28650.683000000001</v>
      </c>
      <c r="F106" s="39">
        <v>28110.501</v>
      </c>
      <c r="G106" s="39">
        <f>H106+I106</f>
        <v>28110.500999999997</v>
      </c>
      <c r="H106" s="39">
        <v>19396.245999999999</v>
      </c>
      <c r="I106" s="39">
        <v>8714.2549999999992</v>
      </c>
      <c r="J106" s="39"/>
      <c r="K106" s="30" t="s">
        <v>176</v>
      </c>
      <c r="L106" s="18" t="s">
        <v>227</v>
      </c>
      <c r="M106" s="18" t="s">
        <v>228</v>
      </c>
      <c r="N106" s="16" t="s">
        <v>212</v>
      </c>
      <c r="O106" s="19">
        <v>50.384599999999999</v>
      </c>
      <c r="P106" s="451" t="s">
        <v>1543</v>
      </c>
    </row>
    <row r="107" spans="1:16" ht="110.25" x14ac:dyDescent="0.25">
      <c r="A107" s="95">
        <v>13</v>
      </c>
      <c r="B107" s="97" t="s">
        <v>229</v>
      </c>
      <c r="C107" s="33" t="s">
        <v>42</v>
      </c>
      <c r="D107" s="33" t="s">
        <v>230</v>
      </c>
      <c r="E107" s="98">
        <v>43100.421999999999</v>
      </c>
      <c r="F107" s="98">
        <v>41486.447</v>
      </c>
      <c r="G107" s="43">
        <f>SUM(H107:J107)</f>
        <v>41486.447</v>
      </c>
      <c r="H107" s="98">
        <v>16617.887999999999</v>
      </c>
      <c r="I107" s="98">
        <v>8000</v>
      </c>
      <c r="J107" s="98">
        <v>16868.559000000001</v>
      </c>
      <c r="K107" s="30" t="s">
        <v>23</v>
      </c>
      <c r="L107" s="25" t="s">
        <v>231</v>
      </c>
      <c r="M107" s="25" t="s">
        <v>232</v>
      </c>
      <c r="N107" s="16" t="s">
        <v>212</v>
      </c>
      <c r="O107" s="19">
        <v>40.416699999999999</v>
      </c>
      <c r="P107" s="213" t="s">
        <v>1546</v>
      </c>
    </row>
    <row r="108" spans="1:16" ht="110.25" x14ac:dyDescent="0.25">
      <c r="A108" s="32">
        <v>14</v>
      </c>
      <c r="B108" s="16" t="s">
        <v>233</v>
      </c>
      <c r="C108" s="92" t="s">
        <v>21</v>
      </c>
      <c r="D108" s="22" t="s">
        <v>234</v>
      </c>
      <c r="E108" s="39">
        <v>51373.052000000003</v>
      </c>
      <c r="F108" s="39">
        <v>50663.052000000003</v>
      </c>
      <c r="G108" s="39">
        <f>H108+I108</f>
        <v>30615.181</v>
      </c>
      <c r="H108" s="39">
        <v>27553.663</v>
      </c>
      <c r="I108" s="39">
        <v>3061.518</v>
      </c>
      <c r="J108" s="39"/>
      <c r="K108" s="15" t="s">
        <v>23</v>
      </c>
      <c r="L108" s="24" t="s">
        <v>235</v>
      </c>
      <c r="M108" s="24" t="s">
        <v>236</v>
      </c>
      <c r="N108" s="16" t="s">
        <v>212</v>
      </c>
      <c r="O108" s="19">
        <v>34.4</v>
      </c>
      <c r="P108" s="451" t="s">
        <v>1543</v>
      </c>
    </row>
    <row r="109" spans="1:16" ht="110.25" x14ac:dyDescent="0.25">
      <c r="A109" s="32">
        <v>15</v>
      </c>
      <c r="B109" s="16" t="s">
        <v>237</v>
      </c>
      <c r="C109" s="92" t="s">
        <v>21</v>
      </c>
      <c r="D109" s="22" t="s">
        <v>238</v>
      </c>
      <c r="E109" s="39">
        <v>50615.913999999997</v>
      </c>
      <c r="F109" s="39">
        <v>49916.127</v>
      </c>
      <c r="G109" s="39">
        <f>H109+I109</f>
        <v>32379.589</v>
      </c>
      <c r="H109" s="39">
        <v>29141.63</v>
      </c>
      <c r="I109" s="39">
        <v>3237.9589999999998</v>
      </c>
      <c r="J109" s="39"/>
      <c r="K109" s="15" t="s">
        <v>23</v>
      </c>
      <c r="L109" s="24" t="s">
        <v>239</v>
      </c>
      <c r="M109" s="24" t="s">
        <v>240</v>
      </c>
      <c r="N109" s="16" t="s">
        <v>212</v>
      </c>
      <c r="O109" s="19">
        <v>33</v>
      </c>
      <c r="P109" s="451" t="s">
        <v>1547</v>
      </c>
    </row>
    <row r="110" spans="1:16" x14ac:dyDescent="0.25">
      <c r="A110" s="738" t="s">
        <v>241</v>
      </c>
      <c r="B110" s="738"/>
      <c r="C110" s="738"/>
      <c r="D110" s="27"/>
      <c r="E110" s="93">
        <f t="shared" ref="E110:J110" si="8">SUM(E111:E112)</f>
        <v>42320.656999999999</v>
      </c>
      <c r="F110" s="93">
        <f t="shared" si="8"/>
        <v>33512.58</v>
      </c>
      <c r="G110" s="93">
        <f t="shared" si="8"/>
        <v>33512.58</v>
      </c>
      <c r="H110" s="93">
        <f t="shared" si="8"/>
        <v>25716.287000000004</v>
      </c>
      <c r="I110" s="93">
        <f t="shared" si="8"/>
        <v>7796.2929999999997</v>
      </c>
      <c r="J110" s="93">
        <f t="shared" si="8"/>
        <v>0</v>
      </c>
      <c r="K110" s="85"/>
      <c r="L110" s="34"/>
      <c r="M110" s="34"/>
      <c r="N110" s="99"/>
      <c r="O110" s="27"/>
      <c r="P110" s="453"/>
    </row>
    <row r="111" spans="1:16" ht="94.5" x14ac:dyDescent="0.25">
      <c r="A111" s="95">
        <v>16</v>
      </c>
      <c r="B111" s="16" t="s">
        <v>242</v>
      </c>
      <c r="C111" s="30" t="s">
        <v>63</v>
      </c>
      <c r="D111" s="17" t="s">
        <v>243</v>
      </c>
      <c r="E111" s="39">
        <v>30230.888999999999</v>
      </c>
      <c r="F111" s="39">
        <v>21875.532999999999</v>
      </c>
      <c r="G111" s="39">
        <v>21875.532999999999</v>
      </c>
      <c r="H111" s="39">
        <v>16406.649000000001</v>
      </c>
      <c r="I111" s="39">
        <v>5468.884</v>
      </c>
      <c r="J111" s="35"/>
      <c r="K111" s="17" t="s">
        <v>176</v>
      </c>
      <c r="L111" s="36" t="s">
        <v>244</v>
      </c>
      <c r="M111" s="36" t="s">
        <v>245</v>
      </c>
      <c r="N111" s="16" t="s">
        <v>246</v>
      </c>
      <c r="O111" s="37">
        <v>49.5</v>
      </c>
      <c r="P111" s="451" t="s">
        <v>1548</v>
      </c>
    </row>
    <row r="112" spans="1:16" ht="126" x14ac:dyDescent="0.25">
      <c r="A112" s="95">
        <v>17</v>
      </c>
      <c r="B112" s="16" t="s">
        <v>247</v>
      </c>
      <c r="C112" s="92">
        <v>2020</v>
      </c>
      <c r="D112" s="22" t="s">
        <v>248</v>
      </c>
      <c r="E112" s="39">
        <v>12089.768</v>
      </c>
      <c r="F112" s="39">
        <v>11637.047</v>
      </c>
      <c r="G112" s="39">
        <f>H112+I112</f>
        <v>11637.047</v>
      </c>
      <c r="H112" s="39">
        <v>9309.6380000000008</v>
      </c>
      <c r="I112" s="39">
        <v>2327.4090000000001</v>
      </c>
      <c r="J112" s="38"/>
      <c r="K112" s="39" t="s">
        <v>23</v>
      </c>
      <c r="L112" s="24" t="s">
        <v>249</v>
      </c>
      <c r="M112" s="24" t="s">
        <v>250</v>
      </c>
      <c r="N112" s="16" t="s">
        <v>251</v>
      </c>
      <c r="O112" s="19">
        <v>38.392899999999997</v>
      </c>
      <c r="P112" s="451" t="s">
        <v>1543</v>
      </c>
    </row>
    <row r="113" spans="1:16" x14ac:dyDescent="0.25">
      <c r="A113" s="740" t="s">
        <v>252</v>
      </c>
      <c r="B113" s="740"/>
      <c r="C113" s="740"/>
      <c r="D113" s="40"/>
      <c r="E113" s="87">
        <f>SUM(E114:E122)</f>
        <v>626688.48</v>
      </c>
      <c r="F113" s="87">
        <f t="shared" ref="F113:J113" si="9">SUM(F114:F122)</f>
        <v>417183.74100000004</v>
      </c>
      <c r="G113" s="87">
        <f t="shared" si="9"/>
        <v>172461.753</v>
      </c>
      <c r="H113" s="87">
        <f t="shared" si="9"/>
        <v>125344.34199999999</v>
      </c>
      <c r="I113" s="87">
        <f t="shared" si="9"/>
        <v>47117.410999999993</v>
      </c>
      <c r="J113" s="87">
        <f t="shared" si="9"/>
        <v>0</v>
      </c>
      <c r="K113" s="85"/>
      <c r="L113" s="41"/>
      <c r="M113" s="41"/>
      <c r="N113" s="94"/>
      <c r="O113" s="27"/>
      <c r="P113" s="452"/>
    </row>
    <row r="114" spans="1:16" ht="78.75" x14ac:dyDescent="0.25">
      <c r="A114" s="81">
        <v>18</v>
      </c>
      <c r="B114" s="16" t="s">
        <v>253</v>
      </c>
      <c r="C114" s="21" t="s">
        <v>63</v>
      </c>
      <c r="D114" s="32" t="s">
        <v>254</v>
      </c>
      <c r="E114" s="43">
        <v>185078.927</v>
      </c>
      <c r="F114" s="39">
        <v>15006.712</v>
      </c>
      <c r="G114" s="39">
        <v>15006.712</v>
      </c>
      <c r="H114" s="39">
        <v>10504.698</v>
      </c>
      <c r="I114" s="39">
        <v>4502.0140000000001</v>
      </c>
      <c r="J114" s="87"/>
      <c r="K114" s="15" t="s">
        <v>176</v>
      </c>
      <c r="L114" s="18" t="s">
        <v>255</v>
      </c>
      <c r="M114" s="18" t="s">
        <v>256</v>
      </c>
      <c r="N114" s="20" t="s">
        <v>257</v>
      </c>
      <c r="O114" s="42">
        <v>48</v>
      </c>
      <c r="P114" s="451" t="s">
        <v>1549</v>
      </c>
    </row>
    <row r="115" spans="1:16" ht="110.25" x14ac:dyDescent="0.25">
      <c r="A115" s="32">
        <v>19</v>
      </c>
      <c r="B115" s="16" t="s">
        <v>258</v>
      </c>
      <c r="C115" s="21" t="s">
        <v>42</v>
      </c>
      <c r="D115" s="15" t="s">
        <v>259</v>
      </c>
      <c r="E115" s="39">
        <v>47709.108999999997</v>
      </c>
      <c r="F115" s="39">
        <v>19161.307000000001</v>
      </c>
      <c r="G115" s="39">
        <f>F115</f>
        <v>19161.307000000001</v>
      </c>
      <c r="H115" s="39">
        <v>13412.914000000001</v>
      </c>
      <c r="I115" s="39">
        <v>5748.393</v>
      </c>
      <c r="J115" s="87"/>
      <c r="K115" s="15" t="s">
        <v>176</v>
      </c>
      <c r="L115" s="18" t="s">
        <v>260</v>
      </c>
      <c r="M115" s="18" t="s">
        <v>261</v>
      </c>
      <c r="N115" s="20" t="s">
        <v>257</v>
      </c>
      <c r="O115" s="42">
        <v>51.851900000000001</v>
      </c>
      <c r="P115" s="451" t="s">
        <v>1549</v>
      </c>
    </row>
    <row r="116" spans="1:16" ht="94.5" x14ac:dyDescent="0.25">
      <c r="A116" s="81">
        <v>20</v>
      </c>
      <c r="B116" s="16" t="s">
        <v>262</v>
      </c>
      <c r="C116" s="21" t="s">
        <v>42</v>
      </c>
      <c r="D116" s="15" t="s">
        <v>263</v>
      </c>
      <c r="E116" s="39">
        <v>12456.603999999999</v>
      </c>
      <c r="F116" s="39">
        <v>3823.86</v>
      </c>
      <c r="G116" s="39">
        <f>F116</f>
        <v>3823.86</v>
      </c>
      <c r="H116" s="39">
        <v>2676.7020000000002</v>
      </c>
      <c r="I116" s="39">
        <v>1147.1579999999999</v>
      </c>
      <c r="J116" s="87"/>
      <c r="K116" s="15" t="s">
        <v>176</v>
      </c>
      <c r="L116" s="18" t="s">
        <v>264</v>
      </c>
      <c r="M116" s="18" t="s">
        <v>265</v>
      </c>
      <c r="N116" s="20" t="s">
        <v>257</v>
      </c>
      <c r="O116" s="42">
        <v>49.629600000000003</v>
      </c>
      <c r="P116" s="451" t="s">
        <v>1549</v>
      </c>
    </row>
    <row r="117" spans="1:16" ht="78.75" x14ac:dyDescent="0.25">
      <c r="A117" s="32">
        <v>21</v>
      </c>
      <c r="B117" s="18" t="s">
        <v>266</v>
      </c>
      <c r="C117" s="32" t="s">
        <v>21</v>
      </c>
      <c r="D117" s="15" t="s">
        <v>267</v>
      </c>
      <c r="E117" s="43">
        <v>248564.18</v>
      </c>
      <c r="F117" s="43">
        <v>247332.95699999999</v>
      </c>
      <c r="G117" s="39">
        <f t="shared" ref="G117:G120" si="10">H117+I117</f>
        <v>49466.592000000004</v>
      </c>
      <c r="H117" s="39">
        <v>34626.614000000001</v>
      </c>
      <c r="I117" s="43">
        <v>14839.977999999999</v>
      </c>
      <c r="J117" s="43"/>
      <c r="K117" s="15" t="s">
        <v>176</v>
      </c>
      <c r="L117" s="18" t="s">
        <v>268</v>
      </c>
      <c r="M117" s="18" t="s">
        <v>269</v>
      </c>
      <c r="N117" s="20" t="s">
        <v>257</v>
      </c>
      <c r="O117" s="44">
        <v>55</v>
      </c>
      <c r="P117" s="451" t="s">
        <v>1550</v>
      </c>
    </row>
    <row r="118" spans="1:16" ht="110.25" x14ac:dyDescent="0.25">
      <c r="A118" s="81">
        <v>22</v>
      </c>
      <c r="B118" s="18" t="s">
        <v>270</v>
      </c>
      <c r="C118" s="32" t="s">
        <v>21</v>
      </c>
      <c r="D118" s="15" t="s">
        <v>271</v>
      </c>
      <c r="E118" s="43">
        <v>30180.216</v>
      </c>
      <c r="F118" s="43">
        <v>29745.915000000001</v>
      </c>
      <c r="G118" s="39">
        <f t="shared" si="10"/>
        <v>11898.366</v>
      </c>
      <c r="H118" s="39">
        <v>8328.8559999999998</v>
      </c>
      <c r="I118" s="43">
        <v>3569.51</v>
      </c>
      <c r="J118" s="43"/>
      <c r="K118" s="15" t="s">
        <v>176</v>
      </c>
      <c r="L118" s="18" t="s">
        <v>272</v>
      </c>
      <c r="M118" s="18" t="s">
        <v>273</v>
      </c>
      <c r="N118" s="20" t="s">
        <v>257</v>
      </c>
      <c r="O118" s="44">
        <v>53</v>
      </c>
      <c r="P118" s="451" t="s">
        <v>1551</v>
      </c>
    </row>
    <row r="119" spans="1:16" ht="78.75" x14ac:dyDescent="0.25">
      <c r="A119" s="32">
        <v>23</v>
      </c>
      <c r="B119" s="89" t="s">
        <v>274</v>
      </c>
      <c r="C119" s="21" t="s">
        <v>21</v>
      </c>
      <c r="D119" s="21" t="s">
        <v>275</v>
      </c>
      <c r="E119" s="39">
        <v>53735.428</v>
      </c>
      <c r="F119" s="39">
        <v>53456.934000000001</v>
      </c>
      <c r="G119" s="39">
        <f t="shared" si="10"/>
        <v>24448.86</v>
      </c>
      <c r="H119" s="39">
        <v>16869.713</v>
      </c>
      <c r="I119" s="39">
        <v>7579.1469999999999</v>
      </c>
      <c r="J119" s="39"/>
      <c r="K119" s="17" t="s">
        <v>23</v>
      </c>
      <c r="L119" s="45" t="s">
        <v>276</v>
      </c>
      <c r="M119" s="45" t="s">
        <v>277</v>
      </c>
      <c r="N119" s="20" t="s">
        <v>257</v>
      </c>
      <c r="O119" s="19">
        <v>47.916699999999999</v>
      </c>
      <c r="P119" s="451" t="s">
        <v>1549</v>
      </c>
    </row>
    <row r="120" spans="1:16" ht="94.5" x14ac:dyDescent="0.25">
      <c r="A120" s="32">
        <v>24</v>
      </c>
      <c r="B120" s="16" t="s">
        <v>278</v>
      </c>
      <c r="C120" s="21">
        <v>2020</v>
      </c>
      <c r="D120" s="15" t="s">
        <v>279</v>
      </c>
      <c r="E120" s="39">
        <v>12503.616</v>
      </c>
      <c r="F120" s="39">
        <v>12195.656000000001</v>
      </c>
      <c r="G120" s="39">
        <f t="shared" si="10"/>
        <v>12195.655999999999</v>
      </c>
      <c r="H120" s="39">
        <v>9756.5249999999996</v>
      </c>
      <c r="I120" s="39">
        <v>2439.1309999999999</v>
      </c>
      <c r="J120" s="16"/>
      <c r="K120" s="17" t="s">
        <v>23</v>
      </c>
      <c r="L120" s="45" t="s">
        <v>280</v>
      </c>
      <c r="M120" s="45" t="s">
        <v>281</v>
      </c>
      <c r="N120" s="20" t="s">
        <v>257</v>
      </c>
      <c r="O120" s="44">
        <v>45.4</v>
      </c>
      <c r="P120" s="451" t="s">
        <v>1552</v>
      </c>
    </row>
    <row r="121" spans="1:16" ht="63" x14ac:dyDescent="0.25">
      <c r="A121" s="32">
        <v>25</v>
      </c>
      <c r="B121" s="16" t="s">
        <v>282</v>
      </c>
      <c r="C121" s="21">
        <v>2020</v>
      </c>
      <c r="D121" s="15" t="s">
        <v>283</v>
      </c>
      <c r="E121" s="39">
        <v>13818</v>
      </c>
      <c r="F121" s="39">
        <v>13818</v>
      </c>
      <c r="G121" s="39">
        <f>H121+I121</f>
        <v>13818</v>
      </c>
      <c r="H121" s="39">
        <v>11054.4</v>
      </c>
      <c r="I121" s="39">
        <v>2763.6</v>
      </c>
      <c r="J121" s="16"/>
      <c r="K121" s="17" t="s">
        <v>23</v>
      </c>
      <c r="L121" s="45" t="s">
        <v>284</v>
      </c>
      <c r="M121" s="45" t="s">
        <v>284</v>
      </c>
      <c r="N121" s="20" t="s">
        <v>257</v>
      </c>
      <c r="O121" s="44">
        <v>43.2</v>
      </c>
      <c r="P121" s="451" t="s">
        <v>1552</v>
      </c>
    </row>
    <row r="122" spans="1:16" ht="78.75" x14ac:dyDescent="0.25">
      <c r="A122" s="32">
        <v>26</v>
      </c>
      <c r="B122" s="16" t="s">
        <v>285</v>
      </c>
      <c r="C122" s="21">
        <v>2020</v>
      </c>
      <c r="D122" s="15" t="s">
        <v>286</v>
      </c>
      <c r="E122" s="39">
        <v>22642.400000000001</v>
      </c>
      <c r="F122" s="39">
        <v>22642.400000000001</v>
      </c>
      <c r="G122" s="39">
        <f>H122+I122</f>
        <v>22642.399999999998</v>
      </c>
      <c r="H122" s="39">
        <v>18113.919999999998</v>
      </c>
      <c r="I122" s="39">
        <v>4528.4799999999996</v>
      </c>
      <c r="J122" s="16"/>
      <c r="K122" s="17" t="s">
        <v>23</v>
      </c>
      <c r="L122" s="45" t="s">
        <v>284</v>
      </c>
      <c r="M122" s="45" t="s">
        <v>284</v>
      </c>
      <c r="N122" s="20" t="s">
        <v>257</v>
      </c>
      <c r="O122" s="44">
        <v>43.2</v>
      </c>
      <c r="P122" s="451" t="s">
        <v>1553</v>
      </c>
    </row>
    <row r="123" spans="1:16" x14ac:dyDescent="0.25">
      <c r="A123" s="739" t="s">
        <v>287</v>
      </c>
      <c r="B123" s="739"/>
      <c r="C123" s="739"/>
      <c r="D123" s="15"/>
      <c r="E123" s="87">
        <f>SUM(E124:E128)</f>
        <v>72085.914999999994</v>
      </c>
      <c r="F123" s="87">
        <f t="shared" ref="F123:J123" si="11">SUM(F124:F128)</f>
        <v>65355.930000000008</v>
      </c>
      <c r="G123" s="87">
        <f t="shared" si="11"/>
        <v>65355.93</v>
      </c>
      <c r="H123" s="87">
        <f t="shared" si="11"/>
        <v>53238.402000000002</v>
      </c>
      <c r="I123" s="87">
        <f t="shared" si="11"/>
        <v>12117.528</v>
      </c>
      <c r="J123" s="87">
        <f t="shared" si="11"/>
        <v>0</v>
      </c>
      <c r="K123" s="87"/>
      <c r="L123" s="87">
        <f t="shared" ref="L123:N123" si="12">SUM(L125:L126)</f>
        <v>0</v>
      </c>
      <c r="M123" s="87">
        <f t="shared" si="12"/>
        <v>0</v>
      </c>
      <c r="N123" s="87">
        <f t="shared" si="12"/>
        <v>0</v>
      </c>
      <c r="O123" s="19"/>
      <c r="P123" s="78"/>
    </row>
    <row r="124" spans="1:16" ht="110.25" x14ac:dyDescent="0.25">
      <c r="A124" s="30">
        <v>27</v>
      </c>
      <c r="B124" s="16" t="s">
        <v>288</v>
      </c>
      <c r="C124" s="33" t="s">
        <v>42</v>
      </c>
      <c r="D124" s="22" t="s">
        <v>289</v>
      </c>
      <c r="E124" s="39">
        <v>12862.852999999999</v>
      </c>
      <c r="F124" s="39">
        <v>6927.3429999999998</v>
      </c>
      <c r="G124" s="39">
        <f>H124+I124</f>
        <v>6927.3429999999998</v>
      </c>
      <c r="H124" s="39">
        <v>6234.6080000000002</v>
      </c>
      <c r="I124" s="39">
        <v>692.73500000000001</v>
      </c>
      <c r="J124" s="39"/>
      <c r="K124" s="17" t="s">
        <v>23</v>
      </c>
      <c r="L124" s="24" t="s">
        <v>290</v>
      </c>
      <c r="M124" s="24" t="s">
        <v>291</v>
      </c>
      <c r="N124" s="16" t="s">
        <v>257</v>
      </c>
      <c r="O124" s="19">
        <v>37.173900000000003</v>
      </c>
      <c r="P124" s="451" t="s">
        <v>1554</v>
      </c>
    </row>
    <row r="125" spans="1:16" ht="110.25" x14ac:dyDescent="0.25">
      <c r="A125" s="81">
        <v>28</v>
      </c>
      <c r="B125" s="89" t="s">
        <v>292</v>
      </c>
      <c r="C125" s="21">
        <v>2020</v>
      </c>
      <c r="D125" s="21" t="s">
        <v>293</v>
      </c>
      <c r="E125" s="39">
        <v>5737.4089999999997</v>
      </c>
      <c r="F125" s="39">
        <v>5699.0870000000004</v>
      </c>
      <c r="G125" s="39">
        <f t="shared" ref="G125" si="13">H125+I125</f>
        <v>5699.0869999999995</v>
      </c>
      <c r="H125" s="39">
        <v>3932.37</v>
      </c>
      <c r="I125" s="39">
        <v>1766.7170000000001</v>
      </c>
      <c r="J125" s="39"/>
      <c r="K125" s="17" t="s">
        <v>23</v>
      </c>
      <c r="L125" s="45" t="s">
        <v>294</v>
      </c>
      <c r="M125" s="45" t="s">
        <v>295</v>
      </c>
      <c r="N125" s="16" t="s">
        <v>257</v>
      </c>
      <c r="O125" s="19">
        <v>44.038499999999999</v>
      </c>
      <c r="P125" s="451" t="s">
        <v>1555</v>
      </c>
    </row>
    <row r="126" spans="1:16" s="567" customFormat="1" ht="126" x14ac:dyDescent="0.25">
      <c r="A126" s="81">
        <v>29</v>
      </c>
      <c r="B126" s="16" t="s">
        <v>296</v>
      </c>
      <c r="C126" s="33">
        <v>2020</v>
      </c>
      <c r="D126" s="22" t="s">
        <v>297</v>
      </c>
      <c r="E126" s="39">
        <v>9047.6329999999998</v>
      </c>
      <c r="F126" s="39">
        <v>8878.2530000000006</v>
      </c>
      <c r="G126" s="39">
        <f>H126+I126</f>
        <v>8878.2530000000006</v>
      </c>
      <c r="H126" s="39">
        <v>7990.4269999999997</v>
      </c>
      <c r="I126" s="39">
        <v>887.82600000000002</v>
      </c>
      <c r="J126" s="39"/>
      <c r="K126" s="17" t="s">
        <v>23</v>
      </c>
      <c r="L126" s="24" t="s">
        <v>298</v>
      </c>
      <c r="M126" s="24" t="s">
        <v>299</v>
      </c>
      <c r="N126" s="16" t="s">
        <v>257</v>
      </c>
      <c r="O126" s="19">
        <v>38.75</v>
      </c>
      <c r="P126" s="451" t="s">
        <v>1556</v>
      </c>
    </row>
    <row r="127" spans="1:16" s="568" customFormat="1" ht="94.5" x14ac:dyDescent="0.25">
      <c r="A127" s="81">
        <v>30</v>
      </c>
      <c r="B127" s="16" t="s">
        <v>300</v>
      </c>
      <c r="C127" s="33">
        <v>2020</v>
      </c>
      <c r="D127" s="15" t="s">
        <v>301</v>
      </c>
      <c r="E127" s="91">
        <v>22625.019</v>
      </c>
      <c r="F127" s="91">
        <v>22144.938999999998</v>
      </c>
      <c r="G127" s="39">
        <f>H127+I127</f>
        <v>22144.939000000002</v>
      </c>
      <c r="H127" s="91">
        <v>17715.951000000001</v>
      </c>
      <c r="I127" s="91">
        <v>4428.9880000000003</v>
      </c>
      <c r="J127" s="39"/>
      <c r="K127" s="17" t="s">
        <v>23</v>
      </c>
      <c r="L127" s="18" t="s">
        <v>302</v>
      </c>
      <c r="M127" s="18" t="s">
        <v>303</v>
      </c>
      <c r="N127" s="16" t="s">
        <v>257</v>
      </c>
      <c r="O127" s="19">
        <v>38.125</v>
      </c>
      <c r="P127" s="451" t="s">
        <v>1557</v>
      </c>
    </row>
    <row r="128" spans="1:16" s="568" customFormat="1" ht="157.5" x14ac:dyDescent="0.25">
      <c r="A128" s="81">
        <v>31</v>
      </c>
      <c r="B128" s="16" t="s">
        <v>304</v>
      </c>
      <c r="C128" s="33">
        <v>2020</v>
      </c>
      <c r="D128" s="15" t="s">
        <v>305</v>
      </c>
      <c r="E128" s="91">
        <v>21813.001</v>
      </c>
      <c r="F128" s="91">
        <v>21706.308000000001</v>
      </c>
      <c r="G128" s="39">
        <f t="shared" ref="G128" si="14">H128+I128</f>
        <v>21706.307999999997</v>
      </c>
      <c r="H128" s="91">
        <v>17365.045999999998</v>
      </c>
      <c r="I128" s="91">
        <v>4341.2619999999997</v>
      </c>
      <c r="J128" s="39"/>
      <c r="K128" s="46" t="s">
        <v>23</v>
      </c>
      <c r="L128" s="18" t="s">
        <v>306</v>
      </c>
      <c r="M128" s="18" t="s">
        <v>187</v>
      </c>
      <c r="N128" s="16" t="s">
        <v>257</v>
      </c>
      <c r="O128" s="19">
        <v>37.173900000000003</v>
      </c>
      <c r="P128" s="451" t="s">
        <v>1558</v>
      </c>
    </row>
    <row r="129" spans="1:146" s="568" customFormat="1" x14ac:dyDescent="0.25">
      <c r="A129" s="739" t="s">
        <v>307</v>
      </c>
      <c r="B129" s="739"/>
      <c r="C129" s="739"/>
      <c r="D129" s="15"/>
      <c r="E129" s="87">
        <f t="shared" ref="E129:J129" si="15">SUM(E130:E131)</f>
        <v>3036.335</v>
      </c>
      <c r="F129" s="87">
        <f t="shared" si="15"/>
        <v>3036.335</v>
      </c>
      <c r="G129" s="87">
        <f t="shared" si="15"/>
        <v>3036.335</v>
      </c>
      <c r="H129" s="87">
        <f t="shared" si="15"/>
        <v>2732.701</v>
      </c>
      <c r="I129" s="87">
        <f t="shared" si="15"/>
        <v>303.63400000000001</v>
      </c>
      <c r="J129" s="87">
        <f t="shared" si="15"/>
        <v>0</v>
      </c>
      <c r="K129" s="17"/>
      <c r="L129" s="31"/>
      <c r="M129" s="36"/>
      <c r="N129" s="16"/>
      <c r="O129" s="26"/>
      <c r="P129" s="451"/>
    </row>
    <row r="130" spans="1:146" s="569" customFormat="1" ht="63" x14ac:dyDescent="0.25">
      <c r="A130" s="81">
        <v>32</v>
      </c>
      <c r="B130" s="16" t="s">
        <v>308</v>
      </c>
      <c r="C130" s="33">
        <v>2020</v>
      </c>
      <c r="D130" s="33" t="s">
        <v>309</v>
      </c>
      <c r="E130" s="91">
        <v>1572.1379999999999</v>
      </c>
      <c r="F130" s="91">
        <v>1572.1379999999999</v>
      </c>
      <c r="G130" s="39">
        <f>H130+I130</f>
        <v>1572.1379999999999</v>
      </c>
      <c r="H130" s="91">
        <v>1414.924</v>
      </c>
      <c r="I130" s="91">
        <v>157.214</v>
      </c>
      <c r="J130" s="47"/>
      <c r="K130" s="17" t="s">
        <v>23</v>
      </c>
      <c r="L130" s="31" t="s">
        <v>284</v>
      </c>
      <c r="M130" s="36"/>
      <c r="N130" s="16" t="s">
        <v>257</v>
      </c>
      <c r="O130" s="19">
        <v>37.036999999999999</v>
      </c>
      <c r="P130" s="451" t="s">
        <v>1559</v>
      </c>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8"/>
      <c r="AY130" s="568"/>
      <c r="AZ130" s="568"/>
      <c r="BA130" s="568"/>
      <c r="BB130" s="568"/>
      <c r="BC130" s="568"/>
      <c r="BD130" s="568"/>
      <c r="BE130" s="568"/>
      <c r="BF130" s="568"/>
      <c r="BG130" s="568"/>
      <c r="BH130" s="568"/>
      <c r="BI130" s="568"/>
      <c r="BJ130" s="568"/>
      <c r="BK130" s="568"/>
      <c r="BL130" s="568"/>
      <c r="BM130" s="568"/>
      <c r="BN130" s="568"/>
      <c r="BO130" s="568"/>
      <c r="BP130" s="568"/>
      <c r="BQ130" s="568"/>
      <c r="BR130" s="568"/>
      <c r="BS130" s="568"/>
      <c r="BT130" s="568"/>
      <c r="BU130" s="568"/>
      <c r="BV130" s="568"/>
      <c r="BW130" s="568"/>
      <c r="BX130" s="568"/>
      <c r="BY130" s="568"/>
      <c r="BZ130" s="568"/>
      <c r="CA130" s="568"/>
      <c r="CB130" s="568"/>
      <c r="CC130" s="568"/>
      <c r="CD130" s="568"/>
      <c r="CE130" s="568"/>
      <c r="CF130" s="568"/>
      <c r="CG130" s="568"/>
      <c r="CH130" s="568"/>
      <c r="CI130" s="568"/>
      <c r="CJ130" s="568"/>
      <c r="CK130" s="568"/>
      <c r="CL130" s="568"/>
      <c r="CM130" s="568"/>
      <c r="CN130" s="568"/>
      <c r="CO130" s="568"/>
      <c r="CP130" s="568"/>
      <c r="CQ130" s="568"/>
      <c r="CR130" s="568"/>
      <c r="CS130" s="568"/>
      <c r="CT130" s="568"/>
      <c r="CU130" s="568"/>
      <c r="CV130" s="568"/>
      <c r="CW130" s="568"/>
      <c r="CX130" s="568"/>
      <c r="CY130" s="568"/>
      <c r="CZ130" s="568"/>
      <c r="DA130" s="568"/>
      <c r="DB130" s="568"/>
      <c r="DC130" s="568"/>
      <c r="DD130" s="568"/>
      <c r="DE130" s="568"/>
      <c r="DF130" s="568"/>
      <c r="DG130" s="568"/>
      <c r="DH130" s="568"/>
      <c r="DI130" s="568"/>
      <c r="DJ130" s="568"/>
      <c r="DK130" s="568"/>
      <c r="DL130" s="568"/>
      <c r="DM130" s="568"/>
      <c r="DN130" s="568"/>
      <c r="DO130" s="568"/>
      <c r="DP130" s="568"/>
      <c r="DQ130" s="568"/>
      <c r="DR130" s="568"/>
      <c r="DS130" s="568"/>
      <c r="DT130" s="568"/>
      <c r="DU130" s="568"/>
      <c r="DV130" s="568"/>
      <c r="DW130" s="568"/>
      <c r="DX130" s="568"/>
      <c r="DY130" s="568"/>
      <c r="DZ130" s="568"/>
      <c r="EA130" s="568"/>
      <c r="EB130" s="568"/>
      <c r="EC130" s="568"/>
      <c r="ED130" s="568"/>
      <c r="EE130" s="568"/>
      <c r="EF130" s="568"/>
      <c r="EG130" s="568"/>
      <c r="EH130" s="568"/>
      <c r="EI130" s="568"/>
      <c r="EJ130" s="568"/>
      <c r="EK130" s="568"/>
      <c r="EL130" s="568"/>
      <c r="EM130" s="568"/>
      <c r="EN130" s="568"/>
      <c r="EO130" s="568"/>
      <c r="EP130" s="568"/>
    </row>
    <row r="131" spans="1:146" s="569" customFormat="1" ht="63" x14ac:dyDescent="0.25">
      <c r="A131" s="81">
        <v>33</v>
      </c>
      <c r="B131" s="16" t="s">
        <v>310</v>
      </c>
      <c r="C131" s="32">
        <v>2020</v>
      </c>
      <c r="D131" s="15" t="s">
        <v>311</v>
      </c>
      <c r="E131" s="91">
        <v>1464.1969999999999</v>
      </c>
      <c r="F131" s="91">
        <v>1464.1969999999999</v>
      </c>
      <c r="G131" s="91">
        <f>H131+I131</f>
        <v>1464.1970000000001</v>
      </c>
      <c r="H131" s="91">
        <v>1317.777</v>
      </c>
      <c r="I131" s="91">
        <v>146.41999999999999</v>
      </c>
      <c r="J131" s="47"/>
      <c r="K131" s="17" t="s">
        <v>23</v>
      </c>
      <c r="L131" s="31" t="s">
        <v>284</v>
      </c>
      <c r="M131" s="36"/>
      <c r="N131" s="16" t="s">
        <v>257</v>
      </c>
      <c r="O131" s="19">
        <v>36.296300000000002</v>
      </c>
      <c r="P131" s="451" t="s">
        <v>1559</v>
      </c>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8"/>
      <c r="AY131" s="568"/>
      <c r="AZ131" s="568"/>
      <c r="BA131" s="568"/>
      <c r="BB131" s="568"/>
      <c r="BC131" s="568"/>
      <c r="BD131" s="568"/>
      <c r="BE131" s="568"/>
      <c r="BF131" s="568"/>
      <c r="BG131" s="568"/>
      <c r="BH131" s="568"/>
      <c r="BI131" s="568"/>
      <c r="BJ131" s="568"/>
      <c r="BK131" s="568"/>
      <c r="BL131" s="568"/>
      <c r="BM131" s="568"/>
      <c r="BN131" s="568"/>
      <c r="BO131" s="568"/>
      <c r="BP131" s="568"/>
      <c r="BQ131" s="568"/>
      <c r="BR131" s="568"/>
      <c r="BS131" s="568"/>
      <c r="BT131" s="568"/>
      <c r="BU131" s="568"/>
      <c r="BV131" s="568"/>
      <c r="BW131" s="568"/>
      <c r="BX131" s="568"/>
      <c r="BY131" s="568"/>
      <c r="BZ131" s="568"/>
      <c r="CA131" s="568"/>
      <c r="CB131" s="568"/>
      <c r="CC131" s="568"/>
      <c r="CD131" s="568"/>
      <c r="CE131" s="568"/>
      <c r="CF131" s="568"/>
      <c r="CG131" s="568"/>
      <c r="CH131" s="568"/>
      <c r="CI131" s="568"/>
      <c r="CJ131" s="568"/>
      <c r="CK131" s="568"/>
      <c r="CL131" s="568"/>
      <c r="CM131" s="568"/>
      <c r="CN131" s="568"/>
      <c r="CO131" s="568"/>
      <c r="CP131" s="568"/>
      <c r="CQ131" s="568"/>
      <c r="CR131" s="568"/>
      <c r="CS131" s="568"/>
      <c r="CT131" s="568"/>
      <c r="CU131" s="568"/>
      <c r="CV131" s="568"/>
      <c r="CW131" s="568"/>
      <c r="CX131" s="568"/>
      <c r="CY131" s="568"/>
      <c r="CZ131" s="568"/>
      <c r="DA131" s="568"/>
      <c r="DB131" s="568"/>
      <c r="DC131" s="568"/>
      <c r="DD131" s="568"/>
      <c r="DE131" s="568"/>
      <c r="DF131" s="568"/>
      <c r="DG131" s="568"/>
      <c r="DH131" s="568"/>
      <c r="DI131" s="568"/>
      <c r="DJ131" s="568"/>
      <c r="DK131" s="568"/>
      <c r="DL131" s="568"/>
      <c r="DM131" s="568"/>
      <c r="DN131" s="568"/>
      <c r="DO131" s="568"/>
      <c r="DP131" s="568"/>
      <c r="DQ131" s="568"/>
      <c r="DR131" s="568"/>
      <c r="DS131" s="568"/>
      <c r="DT131" s="568"/>
      <c r="DU131" s="568"/>
      <c r="DV131" s="568"/>
      <c r="DW131" s="568"/>
      <c r="DX131" s="568"/>
      <c r="DY131" s="568"/>
      <c r="DZ131" s="568"/>
      <c r="EA131" s="568"/>
      <c r="EB131" s="568"/>
      <c r="EC131" s="568"/>
      <c r="ED131" s="568"/>
      <c r="EE131" s="568"/>
      <c r="EF131" s="568"/>
      <c r="EG131" s="568"/>
      <c r="EH131" s="568"/>
      <c r="EI131" s="568"/>
      <c r="EJ131" s="568"/>
      <c r="EK131" s="568"/>
      <c r="EL131" s="568"/>
      <c r="EM131" s="568"/>
      <c r="EN131" s="568"/>
      <c r="EO131" s="568"/>
      <c r="EP131" s="568"/>
    </row>
    <row r="132" spans="1:146" s="569" customFormat="1" x14ac:dyDescent="0.25">
      <c r="A132" s="738" t="s">
        <v>312</v>
      </c>
      <c r="B132" s="738"/>
      <c r="C132" s="738"/>
      <c r="D132" s="40"/>
      <c r="E132" s="87">
        <f t="shared" ref="E132:J132" si="16">SUM(E133:E136)</f>
        <v>102279.18299999999</v>
      </c>
      <c r="F132" s="87">
        <f t="shared" si="16"/>
        <v>94533.040999999997</v>
      </c>
      <c r="G132" s="87">
        <f t="shared" si="16"/>
        <v>71824.687999999995</v>
      </c>
      <c r="H132" s="87">
        <f t="shared" si="16"/>
        <v>63591.894</v>
      </c>
      <c r="I132" s="87">
        <f t="shared" si="16"/>
        <v>8232.7939999999999</v>
      </c>
      <c r="J132" s="87">
        <f t="shared" si="16"/>
        <v>0</v>
      </c>
      <c r="K132" s="87"/>
      <c r="L132" s="87">
        <f>SUM(L133:L136)</f>
        <v>0</v>
      </c>
      <c r="M132" s="87">
        <f>SUM(M133:M136)</f>
        <v>0</v>
      </c>
      <c r="N132" s="87">
        <f>SUM(N133:N136)</f>
        <v>0</v>
      </c>
      <c r="O132" s="29"/>
      <c r="P132" s="7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8"/>
      <c r="AY132" s="568"/>
      <c r="AZ132" s="568"/>
      <c r="BA132" s="568"/>
      <c r="BB132" s="568"/>
      <c r="BC132" s="568"/>
      <c r="BD132" s="568"/>
      <c r="BE132" s="568"/>
      <c r="BF132" s="568"/>
      <c r="BG132" s="568"/>
      <c r="BH132" s="568"/>
      <c r="BI132" s="568"/>
      <c r="BJ132" s="568"/>
      <c r="BK132" s="568"/>
      <c r="BL132" s="568"/>
      <c r="BM132" s="568"/>
      <c r="BN132" s="568"/>
      <c r="BO132" s="568"/>
      <c r="BP132" s="568"/>
      <c r="BQ132" s="568"/>
      <c r="BR132" s="568"/>
      <c r="BS132" s="568"/>
      <c r="BT132" s="568"/>
      <c r="BU132" s="568"/>
      <c r="BV132" s="568"/>
      <c r="BW132" s="568"/>
      <c r="BX132" s="568"/>
      <c r="BY132" s="568"/>
      <c r="BZ132" s="568"/>
      <c r="CA132" s="568"/>
      <c r="CB132" s="568"/>
      <c r="CC132" s="568"/>
      <c r="CD132" s="568"/>
      <c r="CE132" s="568"/>
      <c r="CF132" s="568"/>
      <c r="CG132" s="568"/>
      <c r="CH132" s="568"/>
      <c r="CI132" s="568"/>
      <c r="CJ132" s="568"/>
      <c r="CK132" s="568"/>
      <c r="CL132" s="568"/>
      <c r="CM132" s="568"/>
      <c r="CN132" s="568"/>
      <c r="CO132" s="568"/>
      <c r="CP132" s="568"/>
      <c r="CQ132" s="568"/>
      <c r="CR132" s="568"/>
      <c r="CS132" s="568"/>
      <c r="CT132" s="568"/>
      <c r="CU132" s="568"/>
      <c r="CV132" s="568"/>
      <c r="CW132" s="568"/>
      <c r="CX132" s="568"/>
      <c r="CY132" s="568"/>
      <c r="CZ132" s="568"/>
      <c r="DA132" s="568"/>
      <c r="DB132" s="568"/>
      <c r="DC132" s="568"/>
      <c r="DD132" s="568"/>
      <c r="DE132" s="568"/>
      <c r="DF132" s="568"/>
      <c r="DG132" s="568"/>
      <c r="DH132" s="568"/>
      <c r="DI132" s="568"/>
      <c r="DJ132" s="568"/>
      <c r="DK132" s="568"/>
      <c r="DL132" s="568"/>
      <c r="DM132" s="568"/>
      <c r="DN132" s="568"/>
      <c r="DO132" s="568"/>
      <c r="DP132" s="568"/>
      <c r="DQ132" s="568"/>
      <c r="DR132" s="568"/>
      <c r="DS132" s="568"/>
      <c r="DT132" s="568"/>
      <c r="DU132" s="568"/>
      <c r="DV132" s="568"/>
      <c r="DW132" s="568"/>
      <c r="DX132" s="568"/>
      <c r="DY132" s="568"/>
      <c r="DZ132" s="568"/>
      <c r="EA132" s="568"/>
      <c r="EB132" s="568"/>
      <c r="EC132" s="568"/>
      <c r="ED132" s="568"/>
      <c r="EE132" s="568"/>
      <c r="EF132" s="568"/>
      <c r="EG132" s="568"/>
      <c r="EH132" s="568"/>
      <c r="EI132" s="568"/>
      <c r="EJ132" s="568"/>
      <c r="EK132" s="568"/>
      <c r="EL132" s="568"/>
      <c r="EM132" s="568"/>
      <c r="EN132" s="568"/>
      <c r="EO132" s="568"/>
      <c r="EP132" s="568"/>
    </row>
    <row r="133" spans="1:146" s="569" customFormat="1" ht="78.75" x14ac:dyDescent="0.25">
      <c r="A133" s="32">
        <v>34</v>
      </c>
      <c r="B133" s="16" t="s">
        <v>313</v>
      </c>
      <c r="C133" s="32" t="s">
        <v>42</v>
      </c>
      <c r="D133" s="15" t="s">
        <v>314</v>
      </c>
      <c r="E133" s="39">
        <v>12518.23</v>
      </c>
      <c r="F133" s="39">
        <v>9242.9850000000006</v>
      </c>
      <c r="G133" s="39">
        <v>9242.9850000000006</v>
      </c>
      <c r="H133" s="39">
        <v>8318.6869999999999</v>
      </c>
      <c r="I133" s="39">
        <v>924.298</v>
      </c>
      <c r="J133" s="87"/>
      <c r="K133" s="15" t="s">
        <v>23</v>
      </c>
      <c r="L133" s="18" t="s">
        <v>315</v>
      </c>
      <c r="M133" s="18" t="s">
        <v>316</v>
      </c>
      <c r="N133" s="89" t="s">
        <v>317</v>
      </c>
      <c r="O133" s="42">
        <v>40</v>
      </c>
      <c r="P133" s="451" t="s">
        <v>1543</v>
      </c>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8"/>
      <c r="AY133" s="568"/>
      <c r="AZ133" s="568"/>
      <c r="BA133" s="568"/>
      <c r="BB133" s="568"/>
      <c r="BC133" s="568"/>
      <c r="BD133" s="568"/>
      <c r="BE133" s="568"/>
      <c r="BF133" s="568"/>
      <c r="BG133" s="568"/>
      <c r="BH133" s="568"/>
      <c r="BI133" s="568"/>
      <c r="BJ133" s="568"/>
      <c r="BK133" s="568"/>
      <c r="BL133" s="568"/>
      <c r="BM133" s="568"/>
      <c r="BN133" s="568"/>
      <c r="BO133" s="568"/>
      <c r="BP133" s="568"/>
      <c r="BQ133" s="568"/>
      <c r="BR133" s="568"/>
      <c r="BS133" s="568"/>
      <c r="BT133" s="568"/>
      <c r="BU133" s="568"/>
      <c r="BV133" s="568"/>
      <c r="BW133" s="568"/>
      <c r="BX133" s="568"/>
      <c r="BY133" s="568"/>
      <c r="BZ133" s="568"/>
      <c r="CA133" s="568"/>
      <c r="CB133" s="568"/>
      <c r="CC133" s="568"/>
      <c r="CD133" s="568"/>
      <c r="CE133" s="568"/>
      <c r="CF133" s="568"/>
      <c r="CG133" s="568"/>
      <c r="CH133" s="568"/>
      <c r="CI133" s="568"/>
      <c r="CJ133" s="568"/>
      <c r="CK133" s="568"/>
      <c r="CL133" s="568"/>
      <c r="CM133" s="568"/>
      <c r="CN133" s="568"/>
      <c r="CO133" s="568"/>
      <c r="CP133" s="568"/>
      <c r="CQ133" s="568"/>
      <c r="CR133" s="568"/>
      <c r="CS133" s="568"/>
      <c r="CT133" s="568"/>
      <c r="CU133" s="568"/>
      <c r="CV133" s="568"/>
      <c r="CW133" s="568"/>
      <c r="CX133" s="568"/>
      <c r="CY133" s="568"/>
      <c r="CZ133" s="568"/>
      <c r="DA133" s="568"/>
      <c r="DB133" s="568"/>
      <c r="DC133" s="568"/>
      <c r="DD133" s="568"/>
      <c r="DE133" s="568"/>
      <c r="DF133" s="568"/>
      <c r="DG133" s="568"/>
      <c r="DH133" s="568"/>
      <c r="DI133" s="568"/>
      <c r="DJ133" s="568"/>
      <c r="DK133" s="568"/>
      <c r="DL133" s="568"/>
      <c r="DM133" s="568"/>
      <c r="DN133" s="568"/>
      <c r="DO133" s="568"/>
      <c r="DP133" s="568"/>
      <c r="DQ133" s="568"/>
      <c r="DR133" s="568"/>
      <c r="DS133" s="568"/>
      <c r="DT133" s="568"/>
      <c r="DU133" s="568"/>
      <c r="DV133" s="568"/>
      <c r="DW133" s="568"/>
      <c r="DX133" s="568"/>
      <c r="DY133" s="568"/>
      <c r="DZ133" s="568"/>
      <c r="EA133" s="568"/>
      <c r="EB133" s="568"/>
      <c r="EC133" s="568"/>
      <c r="ED133" s="568"/>
      <c r="EE133" s="568"/>
      <c r="EF133" s="568"/>
      <c r="EG133" s="568"/>
      <c r="EH133" s="568"/>
      <c r="EI133" s="568"/>
      <c r="EJ133" s="568"/>
      <c r="EK133" s="568"/>
      <c r="EL133" s="568"/>
      <c r="EM133" s="568"/>
      <c r="EN133" s="568"/>
      <c r="EO133" s="568"/>
      <c r="EP133" s="568"/>
    </row>
    <row r="134" spans="1:146" s="569" customFormat="1" ht="94.5" x14ac:dyDescent="0.25">
      <c r="A134" s="32">
        <v>35</v>
      </c>
      <c r="B134" s="16" t="s">
        <v>318</v>
      </c>
      <c r="C134" s="32" t="s">
        <v>42</v>
      </c>
      <c r="D134" s="15" t="s">
        <v>319</v>
      </c>
      <c r="E134" s="39">
        <v>9497.9179999999997</v>
      </c>
      <c r="F134" s="39">
        <v>6560.701</v>
      </c>
      <c r="G134" s="43">
        <v>6560.701</v>
      </c>
      <c r="H134" s="43">
        <v>5151.4040000000005</v>
      </c>
      <c r="I134" s="43">
        <v>1409.297</v>
      </c>
      <c r="J134" s="87"/>
      <c r="K134" s="15" t="s">
        <v>23</v>
      </c>
      <c r="L134" s="18" t="s">
        <v>320</v>
      </c>
      <c r="M134" s="18" t="s">
        <v>321</v>
      </c>
      <c r="N134" s="89" t="s">
        <v>317</v>
      </c>
      <c r="O134" s="42">
        <v>43.448300000000003</v>
      </c>
      <c r="P134" s="451" t="s">
        <v>1543</v>
      </c>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8"/>
      <c r="AY134" s="568"/>
      <c r="AZ134" s="568"/>
      <c r="BA134" s="568"/>
      <c r="BB134" s="568"/>
      <c r="BC134" s="568"/>
      <c r="BD134" s="568"/>
      <c r="BE134" s="568"/>
      <c r="BF134" s="568"/>
      <c r="BG134" s="568"/>
      <c r="BH134" s="568"/>
      <c r="BI134" s="568"/>
      <c r="BJ134" s="568"/>
      <c r="BK134" s="568"/>
      <c r="BL134" s="568"/>
      <c r="BM134" s="568"/>
      <c r="BN134" s="568"/>
      <c r="BO134" s="568"/>
      <c r="BP134" s="568"/>
      <c r="BQ134" s="568"/>
      <c r="BR134" s="568"/>
      <c r="BS134" s="568"/>
      <c r="BT134" s="568"/>
      <c r="BU134" s="568"/>
      <c r="BV134" s="568"/>
      <c r="BW134" s="568"/>
      <c r="BX134" s="568"/>
      <c r="BY134" s="568"/>
      <c r="BZ134" s="568"/>
      <c r="CA134" s="568"/>
      <c r="CB134" s="568"/>
      <c r="CC134" s="568"/>
      <c r="CD134" s="568"/>
      <c r="CE134" s="568"/>
      <c r="CF134" s="568"/>
      <c r="CG134" s="568"/>
      <c r="CH134" s="568"/>
      <c r="CI134" s="568"/>
      <c r="CJ134" s="568"/>
      <c r="CK134" s="568"/>
      <c r="CL134" s="568"/>
      <c r="CM134" s="568"/>
      <c r="CN134" s="568"/>
      <c r="CO134" s="568"/>
      <c r="CP134" s="568"/>
      <c r="CQ134" s="568"/>
      <c r="CR134" s="568"/>
      <c r="CS134" s="568"/>
      <c r="CT134" s="568"/>
      <c r="CU134" s="568"/>
      <c r="CV134" s="568"/>
      <c r="CW134" s="568"/>
      <c r="CX134" s="568"/>
      <c r="CY134" s="568"/>
      <c r="CZ134" s="568"/>
      <c r="DA134" s="568"/>
      <c r="DB134" s="568"/>
      <c r="DC134" s="568"/>
      <c r="DD134" s="568"/>
      <c r="DE134" s="568"/>
      <c r="DF134" s="568"/>
      <c r="DG134" s="568"/>
      <c r="DH134" s="568"/>
      <c r="DI134" s="568"/>
      <c r="DJ134" s="568"/>
      <c r="DK134" s="568"/>
      <c r="DL134" s="568"/>
      <c r="DM134" s="568"/>
      <c r="DN134" s="568"/>
      <c r="DO134" s="568"/>
      <c r="DP134" s="568"/>
      <c r="DQ134" s="568"/>
      <c r="DR134" s="568"/>
      <c r="DS134" s="568"/>
      <c r="DT134" s="568"/>
      <c r="DU134" s="568"/>
      <c r="DV134" s="568"/>
      <c r="DW134" s="568"/>
      <c r="DX134" s="568"/>
      <c r="DY134" s="568"/>
      <c r="DZ134" s="568"/>
      <c r="EA134" s="568"/>
      <c r="EB134" s="568"/>
      <c r="EC134" s="568"/>
      <c r="ED134" s="568"/>
      <c r="EE134" s="568"/>
      <c r="EF134" s="568"/>
      <c r="EG134" s="568"/>
      <c r="EH134" s="568"/>
      <c r="EI134" s="568"/>
      <c r="EJ134" s="568"/>
      <c r="EK134" s="568"/>
      <c r="EL134" s="568"/>
      <c r="EM134" s="568"/>
      <c r="EN134" s="568"/>
      <c r="EO134" s="568"/>
      <c r="EP134" s="568"/>
    </row>
    <row r="135" spans="1:146" s="569" customFormat="1" ht="78.75" x14ac:dyDescent="0.25">
      <c r="A135" s="32">
        <v>36</v>
      </c>
      <c r="B135" s="16" t="s">
        <v>322</v>
      </c>
      <c r="C135" s="32" t="s">
        <v>21</v>
      </c>
      <c r="D135" s="15" t="s">
        <v>323</v>
      </c>
      <c r="E135" s="39">
        <v>37420.542999999998</v>
      </c>
      <c r="F135" s="39">
        <v>36285.866000000002</v>
      </c>
      <c r="G135" s="39">
        <f t="shared" ref="G135" si="17">H135+I135</f>
        <v>26310.559999999998</v>
      </c>
      <c r="H135" s="39">
        <v>23679.51</v>
      </c>
      <c r="I135" s="39">
        <v>2631.05</v>
      </c>
      <c r="J135" s="39"/>
      <c r="K135" s="15" t="s">
        <v>23</v>
      </c>
      <c r="L135" s="18" t="s">
        <v>324</v>
      </c>
      <c r="M135" s="18" t="s">
        <v>325</v>
      </c>
      <c r="N135" s="89" t="s">
        <v>317</v>
      </c>
      <c r="O135" s="19">
        <v>41.041699999999999</v>
      </c>
      <c r="P135" s="451" t="s">
        <v>1543</v>
      </c>
      <c r="Q135" s="568"/>
      <c r="R135" s="568"/>
      <c r="S135" s="568"/>
      <c r="T135" s="568"/>
      <c r="U135" s="568"/>
      <c r="V135" s="568"/>
      <c r="W135" s="568"/>
      <c r="X135" s="568"/>
      <c r="Y135" s="568"/>
      <c r="Z135" s="568"/>
      <c r="AA135" s="568"/>
      <c r="AB135" s="568"/>
      <c r="AC135" s="568"/>
      <c r="AD135" s="568"/>
      <c r="AE135" s="568"/>
      <c r="AF135" s="568"/>
      <c r="AG135" s="568"/>
      <c r="AH135" s="568"/>
      <c r="AI135" s="568"/>
      <c r="AJ135" s="568"/>
      <c r="AK135" s="568"/>
      <c r="AL135" s="568"/>
      <c r="AM135" s="568"/>
      <c r="AN135" s="568"/>
      <c r="AO135" s="568"/>
      <c r="AP135" s="568"/>
      <c r="AQ135" s="568"/>
      <c r="AR135" s="568"/>
      <c r="AS135" s="568"/>
      <c r="AT135" s="568"/>
      <c r="AU135" s="568"/>
      <c r="AV135" s="568"/>
      <c r="AW135" s="568"/>
      <c r="AX135" s="568"/>
      <c r="AY135" s="568"/>
      <c r="AZ135" s="568"/>
      <c r="BA135" s="568"/>
      <c r="BB135" s="568"/>
      <c r="BC135" s="568"/>
      <c r="BD135" s="568"/>
      <c r="BE135" s="568"/>
      <c r="BF135" s="568"/>
      <c r="BG135" s="568"/>
      <c r="BH135" s="568"/>
      <c r="BI135" s="568"/>
      <c r="BJ135" s="568"/>
      <c r="BK135" s="568"/>
      <c r="BL135" s="568"/>
      <c r="BM135" s="568"/>
      <c r="BN135" s="568"/>
      <c r="BO135" s="568"/>
      <c r="BP135" s="568"/>
      <c r="BQ135" s="568"/>
      <c r="BR135" s="568"/>
      <c r="BS135" s="568"/>
      <c r="BT135" s="568"/>
      <c r="BU135" s="568"/>
      <c r="BV135" s="568"/>
      <c r="BW135" s="568"/>
      <c r="BX135" s="568"/>
      <c r="BY135" s="568"/>
      <c r="BZ135" s="568"/>
      <c r="CA135" s="568"/>
      <c r="CB135" s="568"/>
      <c r="CC135" s="568"/>
      <c r="CD135" s="568"/>
      <c r="CE135" s="568"/>
      <c r="CF135" s="568"/>
      <c r="CG135" s="568"/>
      <c r="CH135" s="568"/>
      <c r="CI135" s="568"/>
      <c r="CJ135" s="568"/>
      <c r="CK135" s="568"/>
      <c r="CL135" s="568"/>
      <c r="CM135" s="568"/>
      <c r="CN135" s="568"/>
      <c r="CO135" s="568"/>
      <c r="CP135" s="568"/>
      <c r="CQ135" s="568"/>
      <c r="CR135" s="568"/>
      <c r="CS135" s="568"/>
      <c r="CT135" s="568"/>
      <c r="CU135" s="568"/>
      <c r="CV135" s="568"/>
      <c r="CW135" s="568"/>
      <c r="CX135" s="568"/>
      <c r="CY135" s="568"/>
      <c r="CZ135" s="568"/>
      <c r="DA135" s="568"/>
      <c r="DB135" s="568"/>
      <c r="DC135" s="568"/>
      <c r="DD135" s="568"/>
      <c r="DE135" s="568"/>
      <c r="DF135" s="568"/>
      <c r="DG135" s="568"/>
      <c r="DH135" s="568"/>
      <c r="DI135" s="568"/>
      <c r="DJ135" s="568"/>
      <c r="DK135" s="568"/>
      <c r="DL135" s="568"/>
      <c r="DM135" s="568"/>
      <c r="DN135" s="568"/>
      <c r="DO135" s="568"/>
      <c r="DP135" s="568"/>
      <c r="DQ135" s="568"/>
      <c r="DR135" s="568"/>
      <c r="DS135" s="568"/>
      <c r="DT135" s="568"/>
      <c r="DU135" s="568"/>
      <c r="DV135" s="568"/>
      <c r="DW135" s="568"/>
      <c r="DX135" s="568"/>
      <c r="DY135" s="568"/>
      <c r="DZ135" s="568"/>
      <c r="EA135" s="568"/>
      <c r="EB135" s="568"/>
      <c r="EC135" s="568"/>
      <c r="ED135" s="568"/>
      <c r="EE135" s="568"/>
      <c r="EF135" s="568"/>
      <c r="EG135" s="568"/>
      <c r="EH135" s="568"/>
      <c r="EI135" s="568"/>
      <c r="EJ135" s="568"/>
      <c r="EK135" s="568"/>
      <c r="EL135" s="568"/>
      <c r="EM135" s="568"/>
      <c r="EN135" s="568"/>
      <c r="EO135" s="568"/>
      <c r="EP135" s="568"/>
    </row>
    <row r="136" spans="1:146" s="569" customFormat="1" ht="110.25" x14ac:dyDescent="0.25">
      <c r="A136" s="32">
        <v>37</v>
      </c>
      <c r="B136" s="16" t="s">
        <v>326</v>
      </c>
      <c r="C136" s="32" t="s">
        <v>21</v>
      </c>
      <c r="D136" s="15" t="s">
        <v>327</v>
      </c>
      <c r="E136" s="39">
        <v>42842.491999999998</v>
      </c>
      <c r="F136" s="39">
        <v>42443.489000000001</v>
      </c>
      <c r="G136" s="39">
        <f>H136+I136</f>
        <v>29710.442000000003</v>
      </c>
      <c r="H136" s="39">
        <v>26442.293000000001</v>
      </c>
      <c r="I136" s="39">
        <v>3268.1489999999999</v>
      </c>
      <c r="J136" s="39"/>
      <c r="K136" s="15" t="s">
        <v>23</v>
      </c>
      <c r="L136" s="18" t="s">
        <v>328</v>
      </c>
      <c r="M136" s="18" t="s">
        <v>329</v>
      </c>
      <c r="N136" s="89" t="s">
        <v>317</v>
      </c>
      <c r="O136" s="19">
        <v>36.346200000000003</v>
      </c>
      <c r="P136" s="451" t="s">
        <v>1543</v>
      </c>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8"/>
      <c r="AY136" s="568"/>
      <c r="AZ136" s="568"/>
      <c r="BA136" s="568"/>
      <c r="BB136" s="568"/>
      <c r="BC136" s="568"/>
      <c r="BD136" s="568"/>
      <c r="BE136" s="568"/>
      <c r="BF136" s="568"/>
      <c r="BG136" s="568"/>
      <c r="BH136" s="568"/>
      <c r="BI136" s="568"/>
      <c r="BJ136" s="568"/>
      <c r="BK136" s="568"/>
      <c r="BL136" s="568"/>
      <c r="BM136" s="568"/>
      <c r="BN136" s="568"/>
      <c r="BO136" s="568"/>
      <c r="BP136" s="568"/>
      <c r="BQ136" s="568"/>
      <c r="BR136" s="568"/>
      <c r="BS136" s="568"/>
      <c r="BT136" s="568"/>
      <c r="BU136" s="568"/>
      <c r="BV136" s="568"/>
      <c r="BW136" s="568"/>
      <c r="BX136" s="568"/>
      <c r="BY136" s="568"/>
      <c r="BZ136" s="568"/>
      <c r="CA136" s="568"/>
      <c r="CB136" s="568"/>
      <c r="CC136" s="568"/>
      <c r="CD136" s="568"/>
      <c r="CE136" s="568"/>
      <c r="CF136" s="568"/>
      <c r="CG136" s="568"/>
      <c r="CH136" s="568"/>
      <c r="CI136" s="568"/>
      <c r="CJ136" s="568"/>
      <c r="CK136" s="568"/>
      <c r="CL136" s="568"/>
      <c r="CM136" s="568"/>
      <c r="CN136" s="568"/>
      <c r="CO136" s="568"/>
      <c r="CP136" s="568"/>
      <c r="CQ136" s="568"/>
      <c r="CR136" s="568"/>
      <c r="CS136" s="568"/>
      <c r="CT136" s="568"/>
      <c r="CU136" s="568"/>
      <c r="CV136" s="568"/>
      <c r="CW136" s="568"/>
      <c r="CX136" s="568"/>
      <c r="CY136" s="568"/>
      <c r="CZ136" s="568"/>
      <c r="DA136" s="568"/>
      <c r="DB136" s="568"/>
      <c r="DC136" s="568"/>
      <c r="DD136" s="568"/>
      <c r="DE136" s="568"/>
      <c r="DF136" s="568"/>
      <c r="DG136" s="568"/>
      <c r="DH136" s="568"/>
      <c r="DI136" s="568"/>
      <c r="DJ136" s="568"/>
      <c r="DK136" s="568"/>
      <c r="DL136" s="568"/>
      <c r="DM136" s="568"/>
      <c r="DN136" s="568"/>
      <c r="DO136" s="568"/>
      <c r="DP136" s="568"/>
      <c r="DQ136" s="568"/>
      <c r="DR136" s="568"/>
      <c r="DS136" s="568"/>
      <c r="DT136" s="568"/>
      <c r="DU136" s="568"/>
      <c r="DV136" s="568"/>
      <c r="DW136" s="568"/>
      <c r="DX136" s="568"/>
      <c r="DY136" s="568"/>
      <c r="DZ136" s="568"/>
      <c r="EA136" s="568"/>
      <c r="EB136" s="568"/>
      <c r="EC136" s="568"/>
      <c r="ED136" s="568"/>
      <c r="EE136" s="568"/>
      <c r="EF136" s="568"/>
      <c r="EG136" s="568"/>
      <c r="EH136" s="568"/>
      <c r="EI136" s="568"/>
      <c r="EJ136" s="568"/>
      <c r="EK136" s="568"/>
      <c r="EL136" s="568"/>
      <c r="EM136" s="568"/>
      <c r="EN136" s="568"/>
      <c r="EO136" s="568"/>
      <c r="EP136" s="568"/>
    </row>
    <row r="137" spans="1:146" s="569" customFormat="1" x14ac:dyDescent="0.25">
      <c r="A137" s="740" t="s">
        <v>330</v>
      </c>
      <c r="B137" s="740"/>
      <c r="C137" s="740"/>
      <c r="D137" s="40"/>
      <c r="E137" s="87">
        <f t="shared" ref="E137:J137" si="18">SUM(E138:E140)</f>
        <v>157950.158</v>
      </c>
      <c r="F137" s="87">
        <f t="shared" si="18"/>
        <v>110657.386</v>
      </c>
      <c r="G137" s="87">
        <f t="shared" si="18"/>
        <v>78885.195999999996</v>
      </c>
      <c r="H137" s="87">
        <f t="shared" si="18"/>
        <v>68714.630999999994</v>
      </c>
      <c r="I137" s="87">
        <f t="shared" si="18"/>
        <v>10170.564999999999</v>
      </c>
      <c r="J137" s="87">
        <f t="shared" si="18"/>
        <v>0</v>
      </c>
      <c r="K137" s="85"/>
      <c r="L137" s="41"/>
      <c r="M137" s="41"/>
      <c r="N137" s="94"/>
      <c r="O137" s="29"/>
      <c r="P137" s="452"/>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8"/>
      <c r="BF137" s="568"/>
      <c r="BG137" s="568"/>
      <c r="BH137" s="568"/>
      <c r="BI137" s="568"/>
      <c r="BJ137" s="568"/>
      <c r="BK137" s="568"/>
      <c r="BL137" s="568"/>
      <c r="BM137" s="568"/>
      <c r="BN137" s="568"/>
      <c r="BO137" s="568"/>
      <c r="BP137" s="568"/>
      <c r="BQ137" s="568"/>
      <c r="BR137" s="568"/>
      <c r="BS137" s="568"/>
      <c r="BT137" s="568"/>
      <c r="BU137" s="568"/>
      <c r="BV137" s="568"/>
      <c r="BW137" s="568"/>
      <c r="BX137" s="568"/>
      <c r="BY137" s="568"/>
      <c r="BZ137" s="568"/>
      <c r="CA137" s="568"/>
      <c r="CB137" s="568"/>
      <c r="CC137" s="568"/>
      <c r="CD137" s="568"/>
      <c r="CE137" s="568"/>
      <c r="CF137" s="568"/>
      <c r="CG137" s="568"/>
      <c r="CH137" s="568"/>
      <c r="CI137" s="568"/>
      <c r="CJ137" s="568"/>
      <c r="CK137" s="568"/>
      <c r="CL137" s="568"/>
      <c r="CM137" s="568"/>
      <c r="CN137" s="568"/>
      <c r="CO137" s="568"/>
      <c r="CP137" s="568"/>
      <c r="CQ137" s="568"/>
      <c r="CR137" s="568"/>
      <c r="CS137" s="568"/>
      <c r="CT137" s="568"/>
      <c r="CU137" s="568"/>
      <c r="CV137" s="568"/>
      <c r="CW137" s="568"/>
      <c r="CX137" s="568"/>
      <c r="CY137" s="568"/>
      <c r="CZ137" s="568"/>
      <c r="DA137" s="568"/>
      <c r="DB137" s="568"/>
      <c r="DC137" s="568"/>
      <c r="DD137" s="568"/>
      <c r="DE137" s="568"/>
      <c r="DF137" s="568"/>
      <c r="DG137" s="568"/>
      <c r="DH137" s="568"/>
      <c r="DI137" s="568"/>
      <c r="DJ137" s="568"/>
      <c r="DK137" s="568"/>
      <c r="DL137" s="568"/>
      <c r="DM137" s="568"/>
      <c r="DN137" s="568"/>
      <c r="DO137" s="568"/>
      <c r="DP137" s="568"/>
      <c r="DQ137" s="568"/>
      <c r="DR137" s="568"/>
      <c r="DS137" s="568"/>
      <c r="DT137" s="568"/>
      <c r="DU137" s="568"/>
      <c r="DV137" s="568"/>
      <c r="DW137" s="568"/>
      <c r="DX137" s="568"/>
      <c r="DY137" s="568"/>
      <c r="DZ137" s="568"/>
      <c r="EA137" s="568"/>
      <c r="EB137" s="568"/>
      <c r="EC137" s="568"/>
      <c r="ED137" s="568"/>
      <c r="EE137" s="568"/>
      <c r="EF137" s="568"/>
      <c r="EG137" s="568"/>
      <c r="EH137" s="568"/>
      <c r="EI137" s="568"/>
      <c r="EJ137" s="568"/>
      <c r="EK137" s="568"/>
      <c r="EL137" s="568"/>
      <c r="EM137" s="568"/>
      <c r="EN137" s="568"/>
      <c r="EO137" s="568"/>
      <c r="EP137" s="568"/>
    </row>
    <row r="138" spans="1:146" s="569" customFormat="1" ht="94.5" x14ac:dyDescent="0.25">
      <c r="A138" s="32">
        <v>38</v>
      </c>
      <c r="B138" s="16" t="s">
        <v>331</v>
      </c>
      <c r="C138" s="32" t="s">
        <v>42</v>
      </c>
      <c r="D138" s="15" t="s">
        <v>332</v>
      </c>
      <c r="E138" s="39">
        <v>42498.226999999999</v>
      </c>
      <c r="F138" s="43">
        <v>19151.085999999999</v>
      </c>
      <c r="G138" s="43">
        <v>19151.085999999999</v>
      </c>
      <c r="H138" s="43">
        <v>17235.976999999999</v>
      </c>
      <c r="I138" s="43">
        <v>1915.1089999999999</v>
      </c>
      <c r="J138" s="87"/>
      <c r="K138" s="46" t="s">
        <v>23</v>
      </c>
      <c r="L138" s="18" t="s">
        <v>333</v>
      </c>
      <c r="M138" s="18" t="s">
        <v>334</v>
      </c>
      <c r="N138" s="16" t="s">
        <v>335</v>
      </c>
      <c r="O138" s="21">
        <v>37.586199999999998</v>
      </c>
      <c r="P138" s="451" t="s">
        <v>1549</v>
      </c>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row>
    <row r="139" spans="1:146" s="569" customFormat="1" ht="94.5" x14ac:dyDescent="0.25">
      <c r="A139" s="32">
        <v>39</v>
      </c>
      <c r="B139" s="16" t="s">
        <v>336</v>
      </c>
      <c r="C139" s="32" t="s">
        <v>42</v>
      </c>
      <c r="D139" s="15" t="s">
        <v>319</v>
      </c>
      <c r="E139" s="39">
        <v>51056.038</v>
      </c>
      <c r="F139" s="39">
        <v>27536.16</v>
      </c>
      <c r="G139" s="43">
        <v>27536.16</v>
      </c>
      <c r="H139" s="43">
        <v>22500.504000000001</v>
      </c>
      <c r="I139" s="43">
        <v>5035.6559999999999</v>
      </c>
      <c r="J139" s="87"/>
      <c r="K139" s="15" t="s">
        <v>23</v>
      </c>
      <c r="L139" s="18" t="s">
        <v>337</v>
      </c>
      <c r="M139" s="18" t="s">
        <v>338</v>
      </c>
      <c r="N139" s="18" t="s">
        <v>335</v>
      </c>
      <c r="O139" s="42">
        <v>43.448300000000003</v>
      </c>
      <c r="P139" s="451" t="s">
        <v>1543</v>
      </c>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row>
    <row r="140" spans="1:146" s="569" customFormat="1" ht="189" x14ac:dyDescent="0.25">
      <c r="A140" s="32">
        <v>40</v>
      </c>
      <c r="B140" s="18" t="s">
        <v>339</v>
      </c>
      <c r="C140" s="32" t="s">
        <v>21</v>
      </c>
      <c r="D140" s="15" t="s">
        <v>340</v>
      </c>
      <c r="E140" s="43">
        <v>64395.892999999996</v>
      </c>
      <c r="F140" s="43">
        <v>63970.14</v>
      </c>
      <c r="G140" s="39">
        <f>H140+I140</f>
        <v>32197.95</v>
      </c>
      <c r="H140" s="39">
        <v>28978.15</v>
      </c>
      <c r="I140" s="43">
        <v>3219.8</v>
      </c>
      <c r="J140" s="43"/>
      <c r="K140" s="15"/>
      <c r="L140" s="18" t="s">
        <v>341</v>
      </c>
      <c r="M140" s="18" t="s">
        <v>342</v>
      </c>
      <c r="N140" s="18" t="s">
        <v>335</v>
      </c>
      <c r="O140" s="19">
        <v>36.666699999999999</v>
      </c>
      <c r="P140" s="451" t="s">
        <v>1543</v>
      </c>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row>
    <row r="141" spans="1:146" s="569" customFormat="1" x14ac:dyDescent="0.25">
      <c r="A141" s="738" t="s">
        <v>343</v>
      </c>
      <c r="B141" s="738"/>
      <c r="C141" s="738"/>
      <c r="D141" s="27"/>
      <c r="E141" s="96">
        <f t="shared" ref="E141:J141" si="19">SUM(E142:E149)</f>
        <v>416116.86000000004</v>
      </c>
      <c r="F141" s="96">
        <f t="shared" si="19"/>
        <v>375383.31400000001</v>
      </c>
      <c r="G141" s="96">
        <f t="shared" si="19"/>
        <v>196069.27500000002</v>
      </c>
      <c r="H141" s="96">
        <f t="shared" si="19"/>
        <v>154104.09399999998</v>
      </c>
      <c r="I141" s="96">
        <f t="shared" si="19"/>
        <v>41965.180999999997</v>
      </c>
      <c r="J141" s="96">
        <f t="shared" si="19"/>
        <v>0</v>
      </c>
      <c r="K141" s="85"/>
      <c r="L141" s="28"/>
      <c r="M141" s="28"/>
      <c r="N141" s="94"/>
      <c r="O141" s="29"/>
      <c r="P141" s="7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row>
    <row r="142" spans="1:146" s="568" customFormat="1" ht="189" x14ac:dyDescent="0.25">
      <c r="A142" s="32">
        <v>41</v>
      </c>
      <c r="B142" s="18" t="s">
        <v>344</v>
      </c>
      <c r="C142" s="32" t="s">
        <v>345</v>
      </c>
      <c r="D142" s="15" t="s">
        <v>346</v>
      </c>
      <c r="E142" s="43">
        <v>176330.86199999999</v>
      </c>
      <c r="F142" s="43">
        <v>175743.82399999999</v>
      </c>
      <c r="G142" s="39">
        <f t="shared" ref="G142" si="20">SUM(H142:J142)</f>
        <v>47284.031000000003</v>
      </c>
      <c r="H142" s="39">
        <v>30734.62</v>
      </c>
      <c r="I142" s="43">
        <v>16549.411</v>
      </c>
      <c r="J142" s="43"/>
      <c r="K142" s="15" t="s">
        <v>176</v>
      </c>
      <c r="L142" s="18" t="s">
        <v>347</v>
      </c>
      <c r="M142" s="18" t="s">
        <v>348</v>
      </c>
      <c r="N142" s="16" t="s">
        <v>349</v>
      </c>
      <c r="O142" s="21">
        <v>52.6785</v>
      </c>
      <c r="P142" s="451" t="s">
        <v>1560</v>
      </c>
    </row>
    <row r="143" spans="1:146" s="567" customFormat="1" ht="189" x14ac:dyDescent="0.25">
      <c r="A143" s="32">
        <v>42</v>
      </c>
      <c r="B143" s="36" t="s">
        <v>350</v>
      </c>
      <c r="C143" s="32" t="s">
        <v>63</v>
      </c>
      <c r="D143" s="15" t="s">
        <v>351</v>
      </c>
      <c r="E143" s="39">
        <v>20685.018</v>
      </c>
      <c r="F143" s="39">
        <v>18396.334999999999</v>
      </c>
      <c r="G143" s="39">
        <v>18396.334999999999</v>
      </c>
      <c r="H143" s="39">
        <v>16556.701000000001</v>
      </c>
      <c r="I143" s="39">
        <v>1839.634</v>
      </c>
      <c r="J143" s="87"/>
      <c r="K143" s="17" t="s">
        <v>352</v>
      </c>
      <c r="L143" s="25" t="s">
        <v>353</v>
      </c>
      <c r="M143" s="25" t="s">
        <v>354</v>
      </c>
      <c r="N143" s="16" t="s">
        <v>349</v>
      </c>
      <c r="O143" s="37">
        <v>36.1111</v>
      </c>
      <c r="P143" s="213" t="s">
        <v>1546</v>
      </c>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row>
    <row r="144" spans="1:146" s="570" customFormat="1" ht="189" x14ac:dyDescent="0.25">
      <c r="A144" s="32">
        <v>43</v>
      </c>
      <c r="B144" s="16" t="s">
        <v>355</v>
      </c>
      <c r="C144" s="32" t="s">
        <v>356</v>
      </c>
      <c r="D144" s="30" t="s">
        <v>357</v>
      </c>
      <c r="E144" s="39">
        <v>20476.181</v>
      </c>
      <c r="F144" s="39">
        <v>4446.1769999999997</v>
      </c>
      <c r="G144" s="39">
        <f>H144+I144</f>
        <v>4446.1770000000006</v>
      </c>
      <c r="H144" s="39">
        <v>4001.5590000000002</v>
      </c>
      <c r="I144" s="39">
        <v>444.61799999999999</v>
      </c>
      <c r="J144" s="47"/>
      <c r="K144" s="30" t="s">
        <v>23</v>
      </c>
      <c r="L144" s="18" t="s">
        <v>358</v>
      </c>
      <c r="M144" s="18" t="s">
        <v>359</v>
      </c>
      <c r="N144" s="16" t="s">
        <v>349</v>
      </c>
      <c r="O144" s="19">
        <v>35</v>
      </c>
      <c r="P144" s="451" t="s">
        <v>1543</v>
      </c>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row>
    <row r="145" spans="1:146" s="568" customFormat="1" ht="189" x14ac:dyDescent="0.25">
      <c r="A145" s="32">
        <v>44</v>
      </c>
      <c r="B145" s="36" t="s">
        <v>360</v>
      </c>
      <c r="C145" s="30" t="s">
        <v>63</v>
      </c>
      <c r="D145" s="15" t="s">
        <v>361</v>
      </c>
      <c r="E145" s="39">
        <v>23101.562999999998</v>
      </c>
      <c r="F145" s="39">
        <v>11897.217000000001</v>
      </c>
      <c r="G145" s="39">
        <v>11897.217000000001</v>
      </c>
      <c r="H145" s="39">
        <v>9517.7739999999994</v>
      </c>
      <c r="I145" s="39">
        <v>2379.4430000000002</v>
      </c>
      <c r="J145" s="47"/>
      <c r="K145" s="32" t="s">
        <v>23</v>
      </c>
      <c r="L145" s="18" t="s">
        <v>362</v>
      </c>
      <c r="M145" s="18" t="s">
        <v>363</v>
      </c>
      <c r="N145" s="16" t="s">
        <v>349</v>
      </c>
      <c r="O145" s="48">
        <v>41</v>
      </c>
      <c r="P145" s="451" t="s">
        <v>1561</v>
      </c>
    </row>
    <row r="146" spans="1:146" s="568" customFormat="1" ht="252" x14ac:dyDescent="0.25">
      <c r="A146" s="32">
        <v>45</v>
      </c>
      <c r="B146" s="36" t="s">
        <v>364</v>
      </c>
      <c r="C146" s="30" t="s">
        <v>63</v>
      </c>
      <c r="D146" s="30" t="s">
        <v>365</v>
      </c>
      <c r="E146" s="39">
        <v>12616.713</v>
      </c>
      <c r="F146" s="39">
        <v>3239.4520000000002</v>
      </c>
      <c r="G146" s="39">
        <v>3239.4520000000002</v>
      </c>
      <c r="H146" s="39">
        <v>2915.5059999999999</v>
      </c>
      <c r="I146" s="39">
        <v>323.94600000000003</v>
      </c>
      <c r="J146" s="47"/>
      <c r="K146" s="30" t="s">
        <v>23</v>
      </c>
      <c r="L146" s="49" t="s">
        <v>366</v>
      </c>
      <c r="M146" s="31" t="s">
        <v>367</v>
      </c>
      <c r="N146" s="16" t="s">
        <v>368</v>
      </c>
      <c r="O146" s="26">
        <v>40</v>
      </c>
      <c r="P146" s="451" t="s">
        <v>1562</v>
      </c>
    </row>
    <row r="147" spans="1:146" s="569" customFormat="1" ht="189" x14ac:dyDescent="0.25">
      <c r="A147" s="32">
        <v>46</v>
      </c>
      <c r="B147" s="97" t="s">
        <v>369</v>
      </c>
      <c r="C147" s="21" t="s">
        <v>370</v>
      </c>
      <c r="D147" s="15" t="s">
        <v>371</v>
      </c>
      <c r="E147" s="51">
        <v>95982.004000000001</v>
      </c>
      <c r="F147" s="51">
        <v>95366.225999999995</v>
      </c>
      <c r="G147" s="39">
        <f t="shared" ref="G147" si="21">H147+I147</f>
        <v>44511.979999999996</v>
      </c>
      <c r="H147" s="51">
        <v>30713.26</v>
      </c>
      <c r="I147" s="51">
        <v>13798.72</v>
      </c>
      <c r="J147" s="39"/>
      <c r="K147" s="17" t="s">
        <v>352</v>
      </c>
      <c r="L147" s="25" t="s">
        <v>372</v>
      </c>
      <c r="M147" s="25" t="s">
        <v>373</v>
      </c>
      <c r="N147" s="16" t="s">
        <v>349</v>
      </c>
      <c r="O147" s="19">
        <v>43.2</v>
      </c>
      <c r="P147" s="451" t="s">
        <v>1543</v>
      </c>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row>
    <row r="148" spans="1:146" s="569" customFormat="1" ht="189" x14ac:dyDescent="0.25">
      <c r="A148" s="32">
        <v>47</v>
      </c>
      <c r="B148" s="89" t="s">
        <v>374</v>
      </c>
      <c r="C148" s="32">
        <v>2020</v>
      </c>
      <c r="D148" s="15" t="s">
        <v>375</v>
      </c>
      <c r="E148" s="39">
        <v>31412.830999999998</v>
      </c>
      <c r="F148" s="39">
        <v>30824.210999999999</v>
      </c>
      <c r="G148" s="39">
        <f>H148+I148</f>
        <v>30824.210999999999</v>
      </c>
      <c r="H148" s="39">
        <v>27741.79</v>
      </c>
      <c r="I148" s="39">
        <v>3082.4209999999998</v>
      </c>
      <c r="J148" s="39"/>
      <c r="K148" s="17" t="s">
        <v>352</v>
      </c>
      <c r="L148" s="18" t="s">
        <v>376</v>
      </c>
      <c r="M148" s="18" t="s">
        <v>377</v>
      </c>
      <c r="N148" s="16" t="s">
        <v>349</v>
      </c>
      <c r="O148" s="19">
        <v>38.461500000000001</v>
      </c>
      <c r="P148" s="213" t="s">
        <v>1563</v>
      </c>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row>
    <row r="149" spans="1:146" s="569" customFormat="1" ht="189" x14ac:dyDescent="0.25">
      <c r="A149" s="32">
        <v>48</v>
      </c>
      <c r="B149" s="89" t="s">
        <v>378</v>
      </c>
      <c r="C149" s="32">
        <v>2020</v>
      </c>
      <c r="D149" s="15" t="s">
        <v>379</v>
      </c>
      <c r="E149" s="39">
        <v>35511.688000000002</v>
      </c>
      <c r="F149" s="39">
        <v>35469.872000000003</v>
      </c>
      <c r="G149" s="39">
        <v>35469.872000000003</v>
      </c>
      <c r="H149" s="43">
        <f>G149-I149</f>
        <v>31922.884000000002</v>
      </c>
      <c r="I149" s="39">
        <v>3546.9879999999998</v>
      </c>
      <c r="J149" s="39"/>
      <c r="K149" s="17" t="s">
        <v>352</v>
      </c>
      <c r="L149" s="18" t="s">
        <v>380</v>
      </c>
      <c r="M149" s="18" t="s">
        <v>381</v>
      </c>
      <c r="N149" s="16" t="s">
        <v>349</v>
      </c>
      <c r="O149" s="19">
        <v>38</v>
      </c>
      <c r="P149" s="451" t="s">
        <v>1564</v>
      </c>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row>
    <row r="150" spans="1:146" s="567" customFormat="1" x14ac:dyDescent="0.25">
      <c r="A150" s="739" t="s">
        <v>382</v>
      </c>
      <c r="B150" s="739"/>
      <c r="C150" s="739"/>
      <c r="D150" s="15"/>
      <c r="E150" s="87">
        <f t="shared" ref="E150:J150" si="22">SUM(E151)</f>
        <v>6000</v>
      </c>
      <c r="F150" s="87">
        <f t="shared" si="22"/>
        <v>6000</v>
      </c>
      <c r="G150" s="87">
        <f t="shared" si="22"/>
        <v>6000</v>
      </c>
      <c r="H150" s="87">
        <f t="shared" si="22"/>
        <v>5400</v>
      </c>
      <c r="I150" s="87">
        <f t="shared" si="22"/>
        <v>600</v>
      </c>
      <c r="J150" s="87">
        <f t="shared" si="22"/>
        <v>0</v>
      </c>
      <c r="K150" s="32"/>
      <c r="L150" s="50"/>
      <c r="M150" s="50"/>
      <c r="N150" s="16"/>
      <c r="O150" s="19"/>
      <c r="P150" s="454"/>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row>
    <row r="151" spans="1:146" s="568" customFormat="1" ht="110.25" x14ac:dyDescent="0.25">
      <c r="A151" s="81">
        <v>49</v>
      </c>
      <c r="B151" s="89" t="s">
        <v>383</v>
      </c>
      <c r="C151" s="32">
        <v>2020</v>
      </c>
      <c r="D151" s="15" t="s">
        <v>384</v>
      </c>
      <c r="E151" s="39">
        <v>6000</v>
      </c>
      <c r="F151" s="39">
        <v>6000</v>
      </c>
      <c r="G151" s="39">
        <f>H151+I151</f>
        <v>6000</v>
      </c>
      <c r="H151" s="39">
        <v>5400</v>
      </c>
      <c r="I151" s="39">
        <v>600</v>
      </c>
      <c r="J151" s="39"/>
      <c r="K151" s="19" t="s">
        <v>23</v>
      </c>
      <c r="L151" s="19" t="s">
        <v>284</v>
      </c>
      <c r="M151" s="19"/>
      <c r="N151" s="16" t="s">
        <v>385</v>
      </c>
      <c r="O151" s="19">
        <v>45.740699999999997</v>
      </c>
      <c r="P151" s="451" t="s">
        <v>1553</v>
      </c>
    </row>
    <row r="152" spans="1:146" s="568" customFormat="1" x14ac:dyDescent="0.25">
      <c r="A152" s="739" t="s">
        <v>386</v>
      </c>
      <c r="B152" s="739"/>
      <c r="C152" s="739"/>
      <c r="D152" s="15"/>
      <c r="E152" s="87">
        <f t="shared" ref="E152:J152" si="23">SUM(E153:E154)</f>
        <v>33920.26</v>
      </c>
      <c r="F152" s="87">
        <f t="shared" si="23"/>
        <v>28015.088</v>
      </c>
      <c r="G152" s="87">
        <f t="shared" si="23"/>
        <v>17209.767</v>
      </c>
      <c r="H152" s="87">
        <f t="shared" si="23"/>
        <v>11874.739</v>
      </c>
      <c r="I152" s="87">
        <f t="shared" si="23"/>
        <v>5335.0280000000002</v>
      </c>
      <c r="J152" s="87">
        <f t="shared" si="23"/>
        <v>0</v>
      </c>
      <c r="K152" s="19"/>
      <c r="L152" s="19"/>
      <c r="M152" s="19"/>
      <c r="N152" s="19"/>
      <c r="O152" s="19"/>
      <c r="P152" s="455"/>
    </row>
    <row r="153" spans="1:146" s="568" customFormat="1" ht="110.25" x14ac:dyDescent="0.25">
      <c r="A153" s="32">
        <v>50</v>
      </c>
      <c r="B153" s="89" t="s">
        <v>387</v>
      </c>
      <c r="C153" s="21" t="s">
        <v>21</v>
      </c>
      <c r="D153" s="21" t="s">
        <v>388</v>
      </c>
      <c r="E153" s="39">
        <v>27546.591</v>
      </c>
      <c r="F153" s="39">
        <v>21778.778999999999</v>
      </c>
      <c r="G153" s="39">
        <f t="shared" ref="G153:G154" si="24">H153+I153</f>
        <v>10973.457999999999</v>
      </c>
      <c r="H153" s="39">
        <v>7571.6859999999997</v>
      </c>
      <c r="I153" s="39">
        <v>3401.7719999999999</v>
      </c>
      <c r="J153" s="39"/>
      <c r="K153" s="19" t="s">
        <v>23</v>
      </c>
      <c r="L153" s="45" t="s">
        <v>389</v>
      </c>
      <c r="M153" s="45" t="s">
        <v>390</v>
      </c>
      <c r="N153" s="16" t="s">
        <v>385</v>
      </c>
      <c r="O153" s="19">
        <v>45.6</v>
      </c>
      <c r="P153" s="451" t="s">
        <v>1565</v>
      </c>
    </row>
    <row r="154" spans="1:146" s="568" customFormat="1" ht="110.25" x14ac:dyDescent="0.25">
      <c r="A154" s="32">
        <v>51</v>
      </c>
      <c r="B154" s="97" t="s">
        <v>391</v>
      </c>
      <c r="C154" s="21">
        <v>2020</v>
      </c>
      <c r="D154" s="21" t="s">
        <v>392</v>
      </c>
      <c r="E154" s="51">
        <v>6373.6689999999999</v>
      </c>
      <c r="F154" s="51">
        <v>6236.3090000000002</v>
      </c>
      <c r="G154" s="39">
        <f t="shared" si="24"/>
        <v>6236.3090000000002</v>
      </c>
      <c r="H154" s="51">
        <v>4303.0529999999999</v>
      </c>
      <c r="I154" s="51">
        <v>1933.2560000000001</v>
      </c>
      <c r="J154" s="51"/>
      <c r="K154" s="19" t="s">
        <v>23</v>
      </c>
      <c r="L154" s="25" t="s">
        <v>393</v>
      </c>
      <c r="M154" s="25" t="s">
        <v>394</v>
      </c>
      <c r="N154" s="16" t="s">
        <v>385</v>
      </c>
      <c r="O154" s="19">
        <v>41.923099999999998</v>
      </c>
      <c r="P154" s="451" t="s">
        <v>1543</v>
      </c>
    </row>
    <row r="155" spans="1:146" s="568" customFormat="1" x14ac:dyDescent="0.25">
      <c r="A155" s="731" t="s">
        <v>496</v>
      </c>
      <c r="B155" s="731"/>
      <c r="C155" s="731"/>
      <c r="D155" s="120"/>
      <c r="E155" s="120"/>
      <c r="F155" s="120"/>
      <c r="G155" s="120"/>
      <c r="H155" s="121">
        <v>276325.592</v>
      </c>
      <c r="I155" s="120"/>
      <c r="J155" s="120"/>
      <c r="K155" s="122"/>
      <c r="L155" s="120"/>
      <c r="M155" s="123"/>
      <c r="N155" s="123"/>
      <c r="O155" s="123" t="s">
        <v>397</v>
      </c>
      <c r="P155" s="191"/>
    </row>
    <row r="156" spans="1:146" s="568" customFormat="1" x14ac:dyDescent="0.25">
      <c r="A156" s="102"/>
      <c r="B156" s="102" t="s">
        <v>398</v>
      </c>
      <c r="C156" s="102"/>
      <c r="D156" s="100"/>
      <c r="E156" s="100"/>
      <c r="F156" s="100"/>
      <c r="G156" s="100"/>
      <c r="H156" s="110">
        <v>2763.2559999999999</v>
      </c>
      <c r="I156" s="100"/>
      <c r="J156" s="100"/>
      <c r="K156" s="111"/>
      <c r="L156" s="100"/>
      <c r="M156" s="101"/>
      <c r="N156" s="101"/>
      <c r="O156" s="101"/>
      <c r="P156" s="169"/>
    </row>
    <row r="157" spans="1:146" s="572" customFormat="1" x14ac:dyDescent="0.25">
      <c r="A157" s="102"/>
      <c r="B157" s="102" t="s">
        <v>399</v>
      </c>
      <c r="C157" s="102"/>
      <c r="D157" s="100"/>
      <c r="E157" s="100"/>
      <c r="F157" s="100"/>
      <c r="G157" s="100"/>
      <c r="H157" s="110">
        <f>H155-H158-H156</f>
        <v>25993.314000000006</v>
      </c>
      <c r="I157" s="100"/>
      <c r="J157" s="100"/>
      <c r="K157" s="111"/>
      <c r="L157" s="100"/>
      <c r="M157" s="101"/>
      <c r="N157" s="101"/>
      <c r="O157" s="101"/>
      <c r="P157" s="169"/>
    </row>
    <row r="158" spans="1:146" s="573" customFormat="1" x14ac:dyDescent="0.25">
      <c r="A158" s="101"/>
      <c r="B158" s="102" t="s">
        <v>400</v>
      </c>
      <c r="C158" s="112" t="s">
        <v>401</v>
      </c>
      <c r="D158" s="112" t="s">
        <v>401</v>
      </c>
      <c r="E158" s="110">
        <f>SUM(E160:E185)</f>
        <v>753879.42300000007</v>
      </c>
      <c r="F158" s="110">
        <f>SUM(F160:F185)</f>
        <v>399601.57799999998</v>
      </c>
      <c r="G158" s="110">
        <f>SUM(G159:G185)</f>
        <v>297776.04700000002</v>
      </c>
      <c r="H158" s="110">
        <f>SUM(H159:H185)</f>
        <v>247569.022</v>
      </c>
      <c r="I158" s="110">
        <f>SUM(I160:I185)</f>
        <v>50207.025000000001</v>
      </c>
      <c r="J158" s="110"/>
      <c r="K158" s="103" t="s">
        <v>401</v>
      </c>
      <c r="L158" s="104" t="s">
        <v>401</v>
      </c>
      <c r="M158" s="104" t="s">
        <v>401</v>
      </c>
      <c r="N158" s="104" t="s">
        <v>401</v>
      </c>
      <c r="O158" s="104" t="s">
        <v>401</v>
      </c>
      <c r="P158" s="169"/>
    </row>
    <row r="159" spans="1:146" s="573" customFormat="1" ht="94.5" x14ac:dyDescent="0.25">
      <c r="A159" s="101"/>
      <c r="B159" s="113" t="s">
        <v>402</v>
      </c>
      <c r="C159" s="101"/>
      <c r="D159" s="101"/>
      <c r="E159" s="114"/>
      <c r="F159" s="114"/>
      <c r="G159" s="115">
        <v>2557.2359999999999</v>
      </c>
      <c r="H159" s="115">
        <v>2557.2359999999999</v>
      </c>
      <c r="I159" s="114"/>
      <c r="J159" s="114"/>
      <c r="K159" s="111"/>
      <c r="L159" s="101"/>
      <c r="M159" s="105"/>
      <c r="N159" s="106"/>
      <c r="O159" s="101"/>
      <c r="P159" s="169"/>
    </row>
    <row r="160" spans="1:146" s="573" customFormat="1" ht="110.25" x14ac:dyDescent="0.25">
      <c r="A160" s="101">
        <v>1</v>
      </c>
      <c r="B160" s="116" t="s">
        <v>403</v>
      </c>
      <c r="C160" s="101" t="s">
        <v>208</v>
      </c>
      <c r="D160" s="101" t="s">
        <v>22</v>
      </c>
      <c r="E160" s="114">
        <v>15847.962</v>
      </c>
      <c r="F160" s="114">
        <v>3583.6759999999999</v>
      </c>
      <c r="G160" s="114">
        <v>3583.6759999999999</v>
      </c>
      <c r="H160" s="114">
        <f t="shared" ref="H160:H180" si="25">G160-I160</f>
        <v>2969.585</v>
      </c>
      <c r="I160" s="114">
        <v>614.09100000000001</v>
      </c>
      <c r="J160" s="114"/>
      <c r="K160" s="111" t="s">
        <v>404</v>
      </c>
      <c r="L160" s="101" t="s">
        <v>405</v>
      </c>
      <c r="M160" s="101" t="s">
        <v>406</v>
      </c>
      <c r="N160" s="107" t="s">
        <v>407</v>
      </c>
      <c r="O160" s="101" t="s">
        <v>149</v>
      </c>
      <c r="P160" s="101" t="s">
        <v>1886</v>
      </c>
    </row>
    <row r="161" spans="1:16" s="573" customFormat="1" ht="94.5" x14ac:dyDescent="0.25">
      <c r="A161" s="101">
        <v>2</v>
      </c>
      <c r="B161" s="116" t="s">
        <v>408</v>
      </c>
      <c r="C161" s="101" t="s">
        <v>208</v>
      </c>
      <c r="D161" s="101" t="s">
        <v>409</v>
      </c>
      <c r="E161" s="114">
        <v>5933.3720000000003</v>
      </c>
      <c r="F161" s="114">
        <v>462.74700000000001</v>
      </c>
      <c r="G161" s="114">
        <v>462.74700000000001</v>
      </c>
      <c r="H161" s="114">
        <f>G161-I161</f>
        <v>416.47200000000004</v>
      </c>
      <c r="I161" s="114">
        <v>46.274999999999999</v>
      </c>
      <c r="J161" s="114"/>
      <c r="K161" s="111" t="s">
        <v>404</v>
      </c>
      <c r="L161" s="101" t="s">
        <v>410</v>
      </c>
      <c r="M161" s="101" t="s">
        <v>411</v>
      </c>
      <c r="N161" s="107" t="s">
        <v>412</v>
      </c>
      <c r="O161" s="101" t="s">
        <v>149</v>
      </c>
      <c r="P161" s="101" t="s">
        <v>1887</v>
      </c>
    </row>
    <row r="162" spans="1:16" s="573" customFormat="1" ht="110.25" x14ac:dyDescent="0.25">
      <c r="A162" s="101">
        <v>3</v>
      </c>
      <c r="B162" s="116" t="s">
        <v>413</v>
      </c>
      <c r="C162" s="101" t="s">
        <v>208</v>
      </c>
      <c r="D162" s="101" t="s">
        <v>22</v>
      </c>
      <c r="E162" s="114">
        <v>22460.726999999999</v>
      </c>
      <c r="F162" s="114">
        <v>5096.1570000000002</v>
      </c>
      <c r="G162" s="114">
        <v>5096.1570000000002</v>
      </c>
      <c r="H162" s="114">
        <f t="shared" si="25"/>
        <v>4586.5410000000002</v>
      </c>
      <c r="I162" s="114">
        <v>509.61599999999999</v>
      </c>
      <c r="J162" s="114"/>
      <c r="K162" s="111" t="s">
        <v>404</v>
      </c>
      <c r="L162" s="101" t="s">
        <v>414</v>
      </c>
      <c r="M162" s="101" t="s">
        <v>415</v>
      </c>
      <c r="N162" s="107" t="s">
        <v>407</v>
      </c>
      <c r="O162" s="101" t="s">
        <v>149</v>
      </c>
      <c r="P162" s="101" t="s">
        <v>1886</v>
      </c>
    </row>
    <row r="163" spans="1:16" s="573" customFormat="1" ht="126" x14ac:dyDescent="0.25">
      <c r="A163" s="101">
        <v>4</v>
      </c>
      <c r="B163" s="109" t="s">
        <v>416</v>
      </c>
      <c r="C163" s="101" t="s">
        <v>208</v>
      </c>
      <c r="D163" s="101" t="s">
        <v>22</v>
      </c>
      <c r="E163" s="114">
        <v>6321.1629999999996</v>
      </c>
      <c r="F163" s="114">
        <v>324.44200000000001</v>
      </c>
      <c r="G163" s="114">
        <v>324.44200000000001</v>
      </c>
      <c r="H163" s="114">
        <f>G163-I163</f>
        <v>291.99799999999999</v>
      </c>
      <c r="I163" s="114">
        <v>32.444000000000003</v>
      </c>
      <c r="J163" s="114"/>
      <c r="K163" s="111" t="s">
        <v>404</v>
      </c>
      <c r="L163" s="101" t="s">
        <v>417</v>
      </c>
      <c r="M163" s="101" t="s">
        <v>418</v>
      </c>
      <c r="N163" s="107" t="s">
        <v>407</v>
      </c>
      <c r="O163" s="101" t="s">
        <v>149</v>
      </c>
      <c r="P163" s="101" t="s">
        <v>1887</v>
      </c>
    </row>
    <row r="164" spans="1:16" s="573" customFormat="1" ht="110.25" x14ac:dyDescent="0.25">
      <c r="A164" s="101">
        <v>5</v>
      </c>
      <c r="B164" s="109" t="s">
        <v>419</v>
      </c>
      <c r="C164" s="101" t="s">
        <v>208</v>
      </c>
      <c r="D164" s="101" t="s">
        <v>22</v>
      </c>
      <c r="E164" s="114">
        <v>12635.236999999999</v>
      </c>
      <c r="F164" s="114">
        <v>4430.7809999999999</v>
      </c>
      <c r="G164" s="114">
        <v>4430.7809999999999</v>
      </c>
      <c r="H164" s="114">
        <f>G164-I164</f>
        <v>3987.703</v>
      </c>
      <c r="I164" s="114">
        <v>443.07799999999997</v>
      </c>
      <c r="J164" s="114"/>
      <c r="K164" s="111" t="s">
        <v>404</v>
      </c>
      <c r="L164" s="108" t="s">
        <v>420</v>
      </c>
      <c r="M164" s="108" t="s">
        <v>421</v>
      </c>
      <c r="N164" s="107" t="s">
        <v>412</v>
      </c>
      <c r="O164" s="101" t="s">
        <v>149</v>
      </c>
      <c r="P164" s="101" t="s">
        <v>1887</v>
      </c>
    </row>
    <row r="165" spans="1:16" s="573" customFormat="1" ht="110.25" x14ac:dyDescent="0.25">
      <c r="A165" s="101">
        <v>6</v>
      </c>
      <c r="B165" s="109" t="s">
        <v>422</v>
      </c>
      <c r="C165" s="101" t="s">
        <v>63</v>
      </c>
      <c r="D165" s="101" t="s">
        <v>409</v>
      </c>
      <c r="E165" s="114">
        <v>8730.3340000000007</v>
      </c>
      <c r="F165" s="114">
        <v>787.05499999999995</v>
      </c>
      <c r="G165" s="114">
        <v>787.05499999999995</v>
      </c>
      <c r="H165" s="114">
        <f t="shared" si="25"/>
        <v>708.34899999999993</v>
      </c>
      <c r="I165" s="114">
        <v>78.706000000000003</v>
      </c>
      <c r="J165" s="114"/>
      <c r="K165" s="111" t="s">
        <v>404</v>
      </c>
      <c r="L165" s="101" t="s">
        <v>423</v>
      </c>
      <c r="M165" s="101" t="s">
        <v>424</v>
      </c>
      <c r="N165" s="107" t="s">
        <v>412</v>
      </c>
      <c r="O165" s="101" t="s">
        <v>149</v>
      </c>
      <c r="P165" s="101" t="s">
        <v>1887</v>
      </c>
    </row>
    <row r="166" spans="1:16" s="573" customFormat="1" ht="173.25" x14ac:dyDescent="0.25">
      <c r="A166" s="101">
        <v>7</v>
      </c>
      <c r="B166" s="107" t="s">
        <v>425</v>
      </c>
      <c r="C166" s="101" t="s">
        <v>63</v>
      </c>
      <c r="D166" s="101" t="s">
        <v>409</v>
      </c>
      <c r="E166" s="114">
        <v>6820.0079999999998</v>
      </c>
      <c r="F166" s="114">
        <v>794.12099999999998</v>
      </c>
      <c r="G166" s="114">
        <v>794.12099999999998</v>
      </c>
      <c r="H166" s="114">
        <f t="shared" si="25"/>
        <v>714.70899999999995</v>
      </c>
      <c r="I166" s="114">
        <v>79.412000000000006</v>
      </c>
      <c r="J166" s="114"/>
      <c r="K166" s="111" t="s">
        <v>404</v>
      </c>
      <c r="L166" s="101" t="s">
        <v>426</v>
      </c>
      <c r="M166" s="101" t="s">
        <v>427</v>
      </c>
      <c r="N166" s="107" t="s">
        <v>428</v>
      </c>
      <c r="O166" s="101" t="s">
        <v>149</v>
      </c>
      <c r="P166" s="101" t="s">
        <v>1887</v>
      </c>
    </row>
    <row r="167" spans="1:16" s="573" customFormat="1" ht="110.25" x14ac:dyDescent="0.25">
      <c r="A167" s="101">
        <v>8</v>
      </c>
      <c r="B167" s="107" t="s">
        <v>429</v>
      </c>
      <c r="C167" s="101" t="s">
        <v>63</v>
      </c>
      <c r="D167" s="101" t="s">
        <v>409</v>
      </c>
      <c r="E167" s="114">
        <v>14326.272999999999</v>
      </c>
      <c r="F167" s="114">
        <v>7326.884</v>
      </c>
      <c r="G167" s="114">
        <v>7326.884</v>
      </c>
      <c r="H167" s="114">
        <f t="shared" si="25"/>
        <v>6594.1959999999999</v>
      </c>
      <c r="I167" s="114">
        <v>732.68799999999999</v>
      </c>
      <c r="J167" s="114"/>
      <c r="K167" s="111" t="s">
        <v>404</v>
      </c>
      <c r="L167" s="101" t="s">
        <v>430</v>
      </c>
      <c r="M167" s="101" t="s">
        <v>431</v>
      </c>
      <c r="N167" s="107" t="s">
        <v>412</v>
      </c>
      <c r="O167" s="101" t="s">
        <v>149</v>
      </c>
      <c r="P167" s="101" t="s">
        <v>1888</v>
      </c>
    </row>
    <row r="168" spans="1:16" s="574" customFormat="1" ht="126" x14ac:dyDescent="0.25">
      <c r="A168" s="101">
        <v>9</v>
      </c>
      <c r="B168" s="109" t="s">
        <v>432</v>
      </c>
      <c r="C168" s="101" t="s">
        <v>63</v>
      </c>
      <c r="D168" s="101" t="s">
        <v>409</v>
      </c>
      <c r="E168" s="114">
        <v>38470.527999999998</v>
      </c>
      <c r="F168" s="114">
        <v>27766.210999999999</v>
      </c>
      <c r="G168" s="114">
        <v>27766.210999999999</v>
      </c>
      <c r="H168" s="114">
        <f t="shared" si="25"/>
        <v>24989.59</v>
      </c>
      <c r="I168" s="114">
        <v>2776.6210000000001</v>
      </c>
      <c r="J168" s="114"/>
      <c r="K168" s="111" t="s">
        <v>404</v>
      </c>
      <c r="L168" s="101" t="s">
        <v>433</v>
      </c>
      <c r="M168" s="101" t="s">
        <v>434</v>
      </c>
      <c r="N168" s="107" t="s">
        <v>412</v>
      </c>
      <c r="O168" s="101" t="s">
        <v>149</v>
      </c>
      <c r="P168" s="101" t="s">
        <v>1888</v>
      </c>
    </row>
    <row r="169" spans="1:16" s="573" customFormat="1" ht="126" x14ac:dyDescent="0.25">
      <c r="A169" s="101">
        <v>10</v>
      </c>
      <c r="B169" s="107" t="s">
        <v>435</v>
      </c>
      <c r="C169" s="101" t="s">
        <v>63</v>
      </c>
      <c r="D169" s="101" t="s">
        <v>22</v>
      </c>
      <c r="E169" s="114">
        <v>9509.35</v>
      </c>
      <c r="F169" s="114">
        <v>1413.4359999999999</v>
      </c>
      <c r="G169" s="114">
        <v>1413.4359999999999</v>
      </c>
      <c r="H169" s="114">
        <f t="shared" si="25"/>
        <v>1272.0919999999999</v>
      </c>
      <c r="I169" s="114">
        <v>141.34399999999999</v>
      </c>
      <c r="J169" s="114"/>
      <c r="K169" s="111" t="s">
        <v>404</v>
      </c>
      <c r="L169" s="101" t="s">
        <v>436</v>
      </c>
      <c r="M169" s="101" t="s">
        <v>437</v>
      </c>
      <c r="N169" s="107" t="s">
        <v>407</v>
      </c>
      <c r="O169" s="101" t="s">
        <v>149</v>
      </c>
      <c r="P169" s="101" t="s">
        <v>1887</v>
      </c>
    </row>
    <row r="170" spans="1:16" s="573" customFormat="1" ht="126" x14ac:dyDescent="0.25">
      <c r="A170" s="101">
        <v>11</v>
      </c>
      <c r="B170" s="117" t="s">
        <v>438</v>
      </c>
      <c r="C170" s="118" t="s">
        <v>63</v>
      </c>
      <c r="D170" s="101" t="s">
        <v>22</v>
      </c>
      <c r="E170" s="114">
        <v>15333.635</v>
      </c>
      <c r="F170" s="114">
        <v>3010.482</v>
      </c>
      <c r="G170" s="114">
        <v>3010.482</v>
      </c>
      <c r="H170" s="114">
        <f t="shared" si="25"/>
        <v>2709.4340000000002</v>
      </c>
      <c r="I170" s="114">
        <v>301.048</v>
      </c>
      <c r="J170" s="114"/>
      <c r="K170" s="111" t="s">
        <v>404</v>
      </c>
      <c r="L170" s="101" t="s">
        <v>439</v>
      </c>
      <c r="M170" s="101" t="s">
        <v>440</v>
      </c>
      <c r="N170" s="109" t="s">
        <v>407</v>
      </c>
      <c r="O170" s="101" t="s">
        <v>149</v>
      </c>
      <c r="P170" s="101" t="s">
        <v>1886</v>
      </c>
    </row>
    <row r="171" spans="1:16" s="573" customFormat="1" ht="126" x14ac:dyDescent="0.25">
      <c r="A171" s="101">
        <v>12</v>
      </c>
      <c r="B171" s="109" t="s">
        <v>441</v>
      </c>
      <c r="C171" s="101" t="s">
        <v>63</v>
      </c>
      <c r="D171" s="101" t="s">
        <v>22</v>
      </c>
      <c r="E171" s="114">
        <v>93995.834000000003</v>
      </c>
      <c r="F171" s="114">
        <v>65734.744999999995</v>
      </c>
      <c r="G171" s="114">
        <v>65734.744999999995</v>
      </c>
      <c r="H171" s="114">
        <f t="shared" si="25"/>
        <v>53134.744999999995</v>
      </c>
      <c r="I171" s="114">
        <v>12600</v>
      </c>
      <c r="J171" s="114"/>
      <c r="K171" s="111" t="s">
        <v>404</v>
      </c>
      <c r="L171" s="101" t="s">
        <v>442</v>
      </c>
      <c r="M171" s="100" t="s">
        <v>443</v>
      </c>
      <c r="N171" s="107" t="s">
        <v>407</v>
      </c>
      <c r="O171" s="101" t="s">
        <v>149</v>
      </c>
      <c r="P171" s="101" t="s">
        <v>1566</v>
      </c>
    </row>
    <row r="172" spans="1:16" s="573" customFormat="1" ht="157.5" x14ac:dyDescent="0.25">
      <c r="A172" s="101">
        <v>13</v>
      </c>
      <c r="B172" s="109" t="s">
        <v>444</v>
      </c>
      <c r="C172" s="101" t="s">
        <v>63</v>
      </c>
      <c r="D172" s="101" t="s">
        <v>409</v>
      </c>
      <c r="E172" s="114">
        <v>26331.269</v>
      </c>
      <c r="F172" s="114">
        <v>10366.558000000001</v>
      </c>
      <c r="G172" s="114">
        <v>10366.558000000001</v>
      </c>
      <c r="H172" s="114">
        <f t="shared" si="25"/>
        <v>9329.9020000000019</v>
      </c>
      <c r="I172" s="114">
        <v>1036.6559999999999</v>
      </c>
      <c r="J172" s="114"/>
      <c r="K172" s="111" t="s">
        <v>404</v>
      </c>
      <c r="L172" s="108" t="s">
        <v>445</v>
      </c>
      <c r="M172" s="108" t="s">
        <v>446</v>
      </c>
      <c r="N172" s="107" t="s">
        <v>447</v>
      </c>
      <c r="O172" s="101" t="s">
        <v>149</v>
      </c>
      <c r="P172" s="101" t="s">
        <v>1889</v>
      </c>
    </row>
    <row r="173" spans="1:16" s="567" customFormat="1" ht="126" x14ac:dyDescent="0.25">
      <c r="A173" s="101">
        <v>14</v>
      </c>
      <c r="B173" s="107" t="s">
        <v>448</v>
      </c>
      <c r="C173" s="101" t="s">
        <v>63</v>
      </c>
      <c r="D173" s="101" t="s">
        <v>22</v>
      </c>
      <c r="E173" s="114">
        <v>46055.82</v>
      </c>
      <c r="F173" s="114">
        <v>20318.653999999999</v>
      </c>
      <c r="G173" s="114">
        <v>20318.653999999999</v>
      </c>
      <c r="H173" s="114">
        <f t="shared" si="25"/>
        <v>18286.788999999997</v>
      </c>
      <c r="I173" s="114">
        <v>2031.865</v>
      </c>
      <c r="J173" s="114"/>
      <c r="K173" s="111" t="s">
        <v>404</v>
      </c>
      <c r="L173" s="101" t="s">
        <v>449</v>
      </c>
      <c r="M173" s="108" t="s">
        <v>450</v>
      </c>
      <c r="N173" s="107" t="s">
        <v>451</v>
      </c>
      <c r="O173" s="101" t="s">
        <v>149</v>
      </c>
      <c r="P173" s="101" t="s">
        <v>1890</v>
      </c>
    </row>
    <row r="174" spans="1:16" s="571" customFormat="1" ht="236.25" x14ac:dyDescent="0.25">
      <c r="A174" s="101">
        <v>15</v>
      </c>
      <c r="B174" s="107" t="s">
        <v>452</v>
      </c>
      <c r="C174" s="101" t="s">
        <v>63</v>
      </c>
      <c r="D174" s="101" t="s">
        <v>22</v>
      </c>
      <c r="E174" s="114">
        <v>41580.250999999997</v>
      </c>
      <c r="F174" s="114">
        <v>33537.654999999999</v>
      </c>
      <c r="G174" s="114">
        <v>33537.654999999999</v>
      </c>
      <c r="H174" s="114">
        <f>G174-I174</f>
        <v>30183.888999999999</v>
      </c>
      <c r="I174" s="114">
        <v>3353.7660000000001</v>
      </c>
      <c r="J174" s="114"/>
      <c r="K174" s="111" t="s">
        <v>404</v>
      </c>
      <c r="L174" s="101" t="s">
        <v>453</v>
      </c>
      <c r="M174" s="108" t="s">
        <v>454</v>
      </c>
      <c r="N174" s="107" t="s">
        <v>455</v>
      </c>
      <c r="O174" s="101" t="s">
        <v>149</v>
      </c>
      <c r="P174" s="101" t="s">
        <v>1890</v>
      </c>
    </row>
    <row r="175" spans="1:16" s="575" customFormat="1" ht="94.5" x14ac:dyDescent="0.25">
      <c r="A175" s="101">
        <v>16</v>
      </c>
      <c r="B175" s="116" t="s">
        <v>456</v>
      </c>
      <c r="C175" s="101" t="s">
        <v>42</v>
      </c>
      <c r="D175" s="101" t="s">
        <v>22</v>
      </c>
      <c r="E175" s="114">
        <v>13553.61</v>
      </c>
      <c r="F175" s="114">
        <v>7554.848</v>
      </c>
      <c r="G175" s="114">
        <v>7554.848</v>
      </c>
      <c r="H175" s="114">
        <f t="shared" ref="H175:H179" si="26">G175-I175</f>
        <v>6734.848</v>
      </c>
      <c r="I175" s="114">
        <v>820</v>
      </c>
      <c r="J175" s="114"/>
      <c r="K175" s="111" t="s">
        <v>404</v>
      </c>
      <c r="L175" s="101" t="s">
        <v>457</v>
      </c>
      <c r="M175" s="101" t="s">
        <v>458</v>
      </c>
      <c r="N175" s="107" t="s">
        <v>407</v>
      </c>
      <c r="O175" s="101" t="s">
        <v>149</v>
      </c>
      <c r="P175" s="101" t="s">
        <v>1886</v>
      </c>
    </row>
    <row r="176" spans="1:16" s="576" customFormat="1" ht="110.25" x14ac:dyDescent="0.25">
      <c r="A176" s="101">
        <v>17</v>
      </c>
      <c r="B176" s="116" t="s">
        <v>459</v>
      </c>
      <c r="C176" s="101" t="s">
        <v>42</v>
      </c>
      <c r="D176" s="101" t="s">
        <v>22</v>
      </c>
      <c r="E176" s="114">
        <v>14509.477999999999</v>
      </c>
      <c r="F176" s="114">
        <v>1662.837</v>
      </c>
      <c r="G176" s="114">
        <v>1662.837</v>
      </c>
      <c r="H176" s="114">
        <f t="shared" si="26"/>
        <v>1496.5529999999999</v>
      </c>
      <c r="I176" s="114">
        <v>166.28399999999999</v>
      </c>
      <c r="J176" s="114"/>
      <c r="K176" s="111" t="s">
        <v>404</v>
      </c>
      <c r="L176" s="101" t="s">
        <v>460</v>
      </c>
      <c r="M176" s="100" t="s">
        <v>461</v>
      </c>
      <c r="N176" s="107" t="s">
        <v>462</v>
      </c>
      <c r="O176" s="101" t="s">
        <v>149</v>
      </c>
      <c r="P176" s="101" t="s">
        <v>1886</v>
      </c>
    </row>
    <row r="177" spans="1:19" s="568" customFormat="1" ht="110.25" x14ac:dyDescent="0.25">
      <c r="A177" s="101">
        <v>18</v>
      </c>
      <c r="B177" s="116" t="s">
        <v>463</v>
      </c>
      <c r="C177" s="101" t="s">
        <v>42</v>
      </c>
      <c r="D177" s="101" t="s">
        <v>22</v>
      </c>
      <c r="E177" s="114">
        <v>23736.758000000002</v>
      </c>
      <c r="F177" s="114">
        <v>10177.537</v>
      </c>
      <c r="G177" s="114">
        <v>10177.537</v>
      </c>
      <c r="H177" s="114">
        <f t="shared" si="26"/>
        <v>9159.7829999999994</v>
      </c>
      <c r="I177" s="114">
        <v>1017.754</v>
      </c>
      <c r="J177" s="114"/>
      <c r="K177" s="111" t="s">
        <v>404</v>
      </c>
      <c r="L177" s="101" t="s">
        <v>464</v>
      </c>
      <c r="M177" s="100" t="s">
        <v>465</v>
      </c>
      <c r="N177" s="107" t="s">
        <v>451</v>
      </c>
      <c r="O177" s="101" t="s">
        <v>149</v>
      </c>
      <c r="P177" s="101" t="s">
        <v>1891</v>
      </c>
    </row>
    <row r="178" spans="1:19" s="568" customFormat="1" ht="110.25" x14ac:dyDescent="0.25">
      <c r="A178" s="101">
        <v>19</v>
      </c>
      <c r="B178" s="109" t="s">
        <v>466</v>
      </c>
      <c r="C178" s="101" t="s">
        <v>38</v>
      </c>
      <c r="D178" s="101" t="s">
        <v>467</v>
      </c>
      <c r="E178" s="114">
        <v>149825.239</v>
      </c>
      <c r="F178" s="114">
        <v>114382.76700000001</v>
      </c>
      <c r="G178" s="114">
        <v>10000</v>
      </c>
      <c r="H178" s="114">
        <f t="shared" si="26"/>
        <v>5000</v>
      </c>
      <c r="I178" s="114">
        <v>5000</v>
      </c>
      <c r="J178" s="114"/>
      <c r="K178" s="111" t="s">
        <v>404</v>
      </c>
      <c r="L178" s="101" t="s">
        <v>468</v>
      </c>
      <c r="M178" s="101" t="s">
        <v>469</v>
      </c>
      <c r="N178" s="107" t="s">
        <v>470</v>
      </c>
      <c r="O178" s="101" t="s">
        <v>149</v>
      </c>
      <c r="P178" s="101" t="s">
        <v>1892</v>
      </c>
      <c r="Q178" s="577"/>
    </row>
    <row r="179" spans="1:19" s="568" customFormat="1" ht="94.5" x14ac:dyDescent="0.25">
      <c r="A179" s="101">
        <v>20</v>
      </c>
      <c r="B179" s="107" t="s">
        <v>471</v>
      </c>
      <c r="C179" s="101" t="s">
        <v>63</v>
      </c>
      <c r="D179" s="101" t="s">
        <v>409</v>
      </c>
      <c r="E179" s="114">
        <v>64040.819000000003</v>
      </c>
      <c r="F179" s="114">
        <v>8384.2309999999998</v>
      </c>
      <c r="G179" s="114">
        <v>8384.2309999999998</v>
      </c>
      <c r="H179" s="114">
        <f t="shared" si="26"/>
        <v>7545.808</v>
      </c>
      <c r="I179" s="114">
        <v>838.423</v>
      </c>
      <c r="J179" s="114"/>
      <c r="K179" s="111" t="s">
        <v>404</v>
      </c>
      <c r="L179" s="101" t="s">
        <v>472</v>
      </c>
      <c r="M179" s="101" t="s">
        <v>473</v>
      </c>
      <c r="N179" s="107" t="s">
        <v>470</v>
      </c>
      <c r="O179" s="101" t="s">
        <v>149</v>
      </c>
      <c r="P179" s="101" t="s">
        <v>1890</v>
      </c>
      <c r="Q179" s="577"/>
    </row>
    <row r="180" spans="1:19" s="568" customFormat="1" ht="141.75" x14ac:dyDescent="0.25">
      <c r="A180" s="101">
        <v>21</v>
      </c>
      <c r="B180" s="109" t="s">
        <v>474</v>
      </c>
      <c r="C180" s="101" t="s">
        <v>42</v>
      </c>
      <c r="D180" s="101" t="s">
        <v>22</v>
      </c>
      <c r="E180" s="114">
        <v>35441.735999999997</v>
      </c>
      <c r="F180" s="114">
        <v>13868.904</v>
      </c>
      <c r="G180" s="114">
        <v>13868.904</v>
      </c>
      <c r="H180" s="114">
        <f t="shared" si="25"/>
        <v>12482.014000000001</v>
      </c>
      <c r="I180" s="114">
        <v>1386.89</v>
      </c>
      <c r="J180" s="114"/>
      <c r="K180" s="111" t="s">
        <v>404</v>
      </c>
      <c r="L180" s="100" t="s">
        <v>475</v>
      </c>
      <c r="M180" s="101" t="s">
        <v>476</v>
      </c>
      <c r="N180" s="107" t="s">
        <v>462</v>
      </c>
      <c r="O180" s="101" t="s">
        <v>149</v>
      </c>
      <c r="P180" s="101" t="s">
        <v>1893</v>
      </c>
    </row>
    <row r="181" spans="1:19" s="575" customFormat="1" ht="94.5" x14ac:dyDescent="0.25">
      <c r="A181" s="101">
        <v>22</v>
      </c>
      <c r="B181" s="109" t="s">
        <v>477</v>
      </c>
      <c r="C181" s="101" t="s">
        <v>478</v>
      </c>
      <c r="D181" s="101" t="s">
        <v>22</v>
      </c>
      <c r="E181" s="114">
        <v>41405.438000000002</v>
      </c>
      <c r="F181" s="114">
        <v>19739.516</v>
      </c>
      <c r="G181" s="114">
        <v>19739.516</v>
      </c>
      <c r="H181" s="114">
        <f>G181-I181</f>
        <v>13739.516</v>
      </c>
      <c r="I181" s="114">
        <v>6000</v>
      </c>
      <c r="J181" s="114"/>
      <c r="K181" s="111" t="s">
        <v>404</v>
      </c>
      <c r="L181" s="101" t="s">
        <v>479</v>
      </c>
      <c r="M181" s="101" t="s">
        <v>480</v>
      </c>
      <c r="N181" s="107" t="s">
        <v>407</v>
      </c>
      <c r="O181" s="101" t="s">
        <v>481</v>
      </c>
      <c r="P181" s="101" t="s">
        <v>1886</v>
      </c>
    </row>
    <row r="182" spans="1:19" s="575" customFormat="1" ht="126" x14ac:dyDescent="0.25">
      <c r="A182" s="101">
        <v>23</v>
      </c>
      <c r="B182" s="109" t="s">
        <v>482</v>
      </c>
      <c r="C182" s="101">
        <v>2020</v>
      </c>
      <c r="D182" s="101" t="s">
        <v>22</v>
      </c>
      <c r="E182" s="114">
        <v>20971.088</v>
      </c>
      <c r="F182" s="114">
        <v>15902.589</v>
      </c>
      <c r="G182" s="114">
        <v>15902.589</v>
      </c>
      <c r="H182" s="114">
        <v>8000</v>
      </c>
      <c r="I182" s="114">
        <v>7902.5889999999999</v>
      </c>
      <c r="J182" s="114"/>
      <c r="K182" s="111" t="s">
        <v>404</v>
      </c>
      <c r="L182" s="101" t="s">
        <v>483</v>
      </c>
      <c r="M182" s="101" t="s">
        <v>484</v>
      </c>
      <c r="N182" s="107" t="s">
        <v>485</v>
      </c>
      <c r="O182" s="101">
        <v>68.89</v>
      </c>
      <c r="P182" s="101" t="s">
        <v>1886</v>
      </c>
      <c r="Q182" s="568"/>
    </row>
    <row r="183" spans="1:19" s="575" customFormat="1" ht="157.5" x14ac:dyDescent="0.25">
      <c r="A183" s="101">
        <v>24</v>
      </c>
      <c r="B183" s="109" t="s">
        <v>486</v>
      </c>
      <c r="C183" s="101">
        <v>2020</v>
      </c>
      <c r="D183" s="101" t="s">
        <v>22</v>
      </c>
      <c r="E183" s="114">
        <v>14943.855</v>
      </c>
      <c r="F183" s="114">
        <v>11939.355</v>
      </c>
      <c r="G183" s="114">
        <v>11939.355</v>
      </c>
      <c r="H183" s="114">
        <f>G183-I183</f>
        <v>10745.419</v>
      </c>
      <c r="I183" s="114">
        <v>1193.9359999999999</v>
      </c>
      <c r="J183" s="114"/>
      <c r="K183" s="111" t="s">
        <v>23</v>
      </c>
      <c r="L183" s="101" t="s">
        <v>487</v>
      </c>
      <c r="M183" s="101" t="s">
        <v>488</v>
      </c>
      <c r="N183" s="107" t="s">
        <v>485</v>
      </c>
      <c r="O183" s="101">
        <v>66.11</v>
      </c>
      <c r="P183" s="101" t="s">
        <v>1886</v>
      </c>
      <c r="Q183" s="568"/>
    </row>
    <row r="184" spans="1:19" s="575" customFormat="1" ht="141.75" x14ac:dyDescent="0.25">
      <c r="A184" s="101">
        <v>25</v>
      </c>
      <c r="B184" s="109" t="s">
        <v>489</v>
      </c>
      <c r="C184" s="101">
        <v>2020</v>
      </c>
      <c r="D184" s="101" t="s">
        <v>22</v>
      </c>
      <c r="E184" s="114">
        <v>5172.4570000000003</v>
      </c>
      <c r="F184" s="114">
        <v>5172.4570000000003</v>
      </c>
      <c r="G184" s="114">
        <v>5172.4570000000003</v>
      </c>
      <c r="H184" s="114">
        <f>G184-I184</f>
        <v>4655.2110000000002</v>
      </c>
      <c r="I184" s="114">
        <v>517.24599999999998</v>
      </c>
      <c r="J184" s="114"/>
      <c r="K184" s="111" t="s">
        <v>404</v>
      </c>
      <c r="L184" s="101" t="s">
        <v>490</v>
      </c>
      <c r="M184" s="101" t="s">
        <v>491</v>
      </c>
      <c r="N184" s="107" t="s">
        <v>492</v>
      </c>
      <c r="O184" s="101">
        <v>36.67</v>
      </c>
      <c r="P184" s="101" t="s">
        <v>1894</v>
      </c>
      <c r="Q184" s="568"/>
    </row>
    <row r="185" spans="1:19" s="575" customFormat="1" ht="126" x14ac:dyDescent="0.25">
      <c r="A185" s="101">
        <v>26</v>
      </c>
      <c r="B185" s="109" t="s">
        <v>493</v>
      </c>
      <c r="C185" s="101">
        <v>2020</v>
      </c>
      <c r="D185" s="101" t="s">
        <v>22</v>
      </c>
      <c r="E185" s="114">
        <v>5927.1819999999998</v>
      </c>
      <c r="F185" s="114">
        <v>5862.933</v>
      </c>
      <c r="G185" s="114">
        <v>5862.933</v>
      </c>
      <c r="H185" s="114">
        <f>G185-I185</f>
        <v>5276.64</v>
      </c>
      <c r="I185" s="114">
        <v>586.29300000000001</v>
      </c>
      <c r="J185" s="114"/>
      <c r="K185" s="111" t="s">
        <v>404</v>
      </c>
      <c r="L185" s="101" t="s">
        <v>494</v>
      </c>
      <c r="M185" s="101" t="s">
        <v>495</v>
      </c>
      <c r="N185" s="107" t="s">
        <v>492</v>
      </c>
      <c r="O185" s="101">
        <v>41.67</v>
      </c>
      <c r="P185" s="101" t="s">
        <v>1895</v>
      </c>
      <c r="Q185" s="577"/>
    </row>
    <row r="186" spans="1:19" s="575" customFormat="1" x14ac:dyDescent="0.25">
      <c r="A186" s="161"/>
      <c r="B186" s="732" t="s">
        <v>568</v>
      </c>
      <c r="C186" s="733"/>
      <c r="D186" s="162"/>
      <c r="E186" s="162"/>
      <c r="F186" s="162"/>
      <c r="G186" s="161"/>
      <c r="H186" s="161">
        <v>286391.19300000003</v>
      </c>
      <c r="I186" s="161"/>
      <c r="J186" s="161"/>
      <c r="K186" s="161" t="s">
        <v>142</v>
      </c>
      <c r="L186" s="161" t="s">
        <v>142</v>
      </c>
      <c r="M186" s="161" t="s">
        <v>142</v>
      </c>
      <c r="N186" s="161" t="s">
        <v>142</v>
      </c>
      <c r="O186" s="163" t="s">
        <v>142</v>
      </c>
      <c r="P186" s="162"/>
      <c r="Q186" s="568"/>
    </row>
    <row r="187" spans="1:19" s="575" customFormat="1" x14ac:dyDescent="0.25">
      <c r="A187" s="143"/>
      <c r="B187" s="734" t="s">
        <v>497</v>
      </c>
      <c r="C187" s="735"/>
      <c r="D187" s="736"/>
      <c r="E187" s="736"/>
      <c r="F187" s="146"/>
      <c r="G187" s="146"/>
      <c r="H187" s="147">
        <f>H186-H188</f>
        <v>179200.05200000003</v>
      </c>
      <c r="I187" s="146"/>
      <c r="J187" s="146"/>
      <c r="K187" s="143"/>
      <c r="L187" s="147"/>
      <c r="M187" s="143"/>
      <c r="N187" s="143"/>
      <c r="O187" s="145"/>
      <c r="P187" s="144"/>
      <c r="Q187" s="568"/>
    </row>
    <row r="188" spans="1:19" s="575" customFormat="1" x14ac:dyDescent="0.25">
      <c r="A188" s="143"/>
      <c r="B188" s="737" t="s">
        <v>498</v>
      </c>
      <c r="C188" s="736"/>
      <c r="D188" s="736"/>
      <c r="E188" s="147">
        <f t="shared" ref="E188:G188" si="27">SUM(E189:E201)</f>
        <v>298243.19500000001</v>
      </c>
      <c r="F188" s="147">
        <f t="shared" si="27"/>
        <v>158640.74100000001</v>
      </c>
      <c r="G188" s="147">
        <f t="shared" si="27"/>
        <v>123237.523</v>
      </c>
      <c r="H188" s="148">
        <f>SUM(H189:H201)</f>
        <v>107191.14099999999</v>
      </c>
      <c r="I188" s="147">
        <f t="shared" ref="I188:J188" si="28">SUM(I189:I201)</f>
        <v>16046.381999999998</v>
      </c>
      <c r="J188" s="147">
        <f t="shared" si="28"/>
        <v>0</v>
      </c>
      <c r="K188" s="144" t="s">
        <v>142</v>
      </c>
      <c r="L188" s="144" t="s">
        <v>142</v>
      </c>
      <c r="M188" s="144" t="s">
        <v>142</v>
      </c>
      <c r="N188" s="144" t="s">
        <v>142</v>
      </c>
      <c r="O188" s="145"/>
      <c r="P188" s="144"/>
      <c r="Q188" s="577"/>
    </row>
    <row r="189" spans="1:19" s="575" customFormat="1" ht="110.25" x14ac:dyDescent="0.25">
      <c r="A189" s="143">
        <v>1</v>
      </c>
      <c r="B189" s="149" t="s">
        <v>499</v>
      </c>
      <c r="C189" s="143" t="s">
        <v>42</v>
      </c>
      <c r="D189" s="143" t="s">
        <v>500</v>
      </c>
      <c r="E189" s="146">
        <v>18528.866000000002</v>
      </c>
      <c r="F189" s="146">
        <v>7722.152</v>
      </c>
      <c r="G189" s="146">
        <f>SUM(H189+I189+J189)</f>
        <v>7722.152</v>
      </c>
      <c r="H189" s="150">
        <v>6900</v>
      </c>
      <c r="I189" s="146">
        <v>822.15200000000004</v>
      </c>
      <c r="J189" s="146">
        <v>0</v>
      </c>
      <c r="K189" s="143" t="s">
        <v>23</v>
      </c>
      <c r="L189" s="143" t="s">
        <v>501</v>
      </c>
      <c r="M189" s="143" t="s">
        <v>502</v>
      </c>
      <c r="N189" s="143" t="s">
        <v>503</v>
      </c>
      <c r="O189" s="145" t="s">
        <v>504</v>
      </c>
      <c r="P189" s="101" t="s">
        <v>1896</v>
      </c>
    </row>
    <row r="190" spans="1:19" s="575" customFormat="1" ht="110.25" x14ac:dyDescent="0.25">
      <c r="A190" s="151">
        <v>2</v>
      </c>
      <c r="B190" s="152" t="s">
        <v>505</v>
      </c>
      <c r="C190" s="153" t="s">
        <v>63</v>
      </c>
      <c r="D190" s="153" t="s">
        <v>506</v>
      </c>
      <c r="E190" s="154">
        <v>30530.544999999998</v>
      </c>
      <c r="F190" s="154">
        <v>15413.964</v>
      </c>
      <c r="G190" s="146">
        <f>SUM(H190+I190+J190)</f>
        <v>15413.964</v>
      </c>
      <c r="H190" s="155">
        <v>13000</v>
      </c>
      <c r="I190" s="156">
        <v>2413.9639999999999</v>
      </c>
      <c r="J190" s="154">
        <v>0</v>
      </c>
      <c r="K190" s="153" t="s">
        <v>23</v>
      </c>
      <c r="L190" s="153" t="s">
        <v>507</v>
      </c>
      <c r="M190" s="153" t="s">
        <v>508</v>
      </c>
      <c r="N190" s="153" t="s">
        <v>509</v>
      </c>
      <c r="O190" s="157" t="s">
        <v>510</v>
      </c>
      <c r="P190" s="422" t="s">
        <v>1567</v>
      </c>
    </row>
    <row r="191" spans="1:19" s="575" customFormat="1" ht="126" x14ac:dyDescent="0.25">
      <c r="A191" s="143">
        <v>3</v>
      </c>
      <c r="B191" s="149" t="s">
        <v>511</v>
      </c>
      <c r="C191" s="143" t="s">
        <v>42</v>
      </c>
      <c r="D191" s="143" t="s">
        <v>512</v>
      </c>
      <c r="E191" s="146">
        <v>5343.1</v>
      </c>
      <c r="F191" s="146">
        <v>4819.63</v>
      </c>
      <c r="G191" s="146">
        <f>SUM(H191+I191+J191)</f>
        <v>4819.63</v>
      </c>
      <c r="H191" s="150">
        <v>4337.607</v>
      </c>
      <c r="I191" s="146">
        <v>482.02300000000014</v>
      </c>
      <c r="J191" s="146">
        <v>0</v>
      </c>
      <c r="K191" s="143" t="s">
        <v>23</v>
      </c>
      <c r="L191" s="143" t="s">
        <v>513</v>
      </c>
      <c r="M191" s="143" t="s">
        <v>514</v>
      </c>
      <c r="N191" s="153" t="s">
        <v>515</v>
      </c>
      <c r="O191" s="145" t="s">
        <v>516</v>
      </c>
      <c r="P191" s="101" t="s">
        <v>1897</v>
      </c>
    </row>
    <row r="192" spans="1:19" s="575" customFormat="1" ht="110.25" x14ac:dyDescent="0.25">
      <c r="A192" s="143">
        <v>4</v>
      </c>
      <c r="B192" s="149" t="s">
        <v>517</v>
      </c>
      <c r="C192" s="143" t="s">
        <v>42</v>
      </c>
      <c r="D192" s="143" t="s">
        <v>518</v>
      </c>
      <c r="E192" s="146">
        <v>10049.808000000001</v>
      </c>
      <c r="F192" s="146">
        <v>2920.7629999999999</v>
      </c>
      <c r="G192" s="146">
        <f>SUM(H192+I192+J192)</f>
        <v>2920.7629999999999</v>
      </c>
      <c r="H192" s="150">
        <v>2628.6869999999999</v>
      </c>
      <c r="I192" s="146">
        <v>292.07600000000002</v>
      </c>
      <c r="J192" s="146">
        <v>0</v>
      </c>
      <c r="K192" s="143" t="s">
        <v>23</v>
      </c>
      <c r="L192" s="143" t="s">
        <v>519</v>
      </c>
      <c r="M192" s="143" t="s">
        <v>520</v>
      </c>
      <c r="N192" s="143" t="s">
        <v>509</v>
      </c>
      <c r="O192" s="145" t="s">
        <v>521</v>
      </c>
      <c r="P192" s="422" t="s">
        <v>1568</v>
      </c>
      <c r="Q192" s="578"/>
      <c r="S192" s="579"/>
    </row>
    <row r="193" spans="1:17" s="575" customFormat="1" ht="110.25" x14ac:dyDescent="0.25">
      <c r="A193" s="153">
        <v>5</v>
      </c>
      <c r="B193" s="152" t="s">
        <v>522</v>
      </c>
      <c r="C193" s="153" t="s">
        <v>38</v>
      </c>
      <c r="D193" s="153" t="s">
        <v>523</v>
      </c>
      <c r="E193" s="154">
        <v>95256.597999999998</v>
      </c>
      <c r="F193" s="154">
        <v>63403.218000000001</v>
      </c>
      <c r="G193" s="146">
        <f>SUM(H193+I193+J193)</f>
        <v>28000</v>
      </c>
      <c r="H193" s="155">
        <v>25000</v>
      </c>
      <c r="I193" s="156">
        <v>3000</v>
      </c>
      <c r="J193" s="154">
        <v>0</v>
      </c>
      <c r="K193" s="153" t="s">
        <v>524</v>
      </c>
      <c r="L193" s="153" t="s">
        <v>525</v>
      </c>
      <c r="M193" s="153" t="s">
        <v>526</v>
      </c>
      <c r="N193" s="153" t="s">
        <v>509</v>
      </c>
      <c r="O193" s="157" t="s">
        <v>527</v>
      </c>
      <c r="P193" s="422" t="s">
        <v>1569</v>
      </c>
      <c r="Q193" s="578"/>
    </row>
    <row r="194" spans="1:17" s="575" customFormat="1" ht="126" x14ac:dyDescent="0.25">
      <c r="A194" s="153">
        <v>6</v>
      </c>
      <c r="B194" s="152" t="s">
        <v>528</v>
      </c>
      <c r="C194" s="153" t="s">
        <v>63</v>
      </c>
      <c r="D194" s="153" t="s">
        <v>529</v>
      </c>
      <c r="E194" s="154">
        <v>4517.0569999999998</v>
      </c>
      <c r="F194" s="154">
        <v>1450</v>
      </c>
      <c r="G194" s="146">
        <f t="shared" ref="G194:G201" si="29">SUM(H194+I194+J194)</f>
        <v>1450</v>
      </c>
      <c r="H194" s="155">
        <v>1305</v>
      </c>
      <c r="I194" s="156">
        <v>145</v>
      </c>
      <c r="J194" s="154">
        <v>0</v>
      </c>
      <c r="K194" s="153" t="s">
        <v>23</v>
      </c>
      <c r="L194" s="153" t="s">
        <v>530</v>
      </c>
      <c r="M194" s="153" t="s">
        <v>531</v>
      </c>
      <c r="N194" s="153" t="s">
        <v>515</v>
      </c>
      <c r="O194" s="157" t="s">
        <v>532</v>
      </c>
      <c r="P194" s="101" t="s">
        <v>1898</v>
      </c>
      <c r="Q194" s="396"/>
    </row>
    <row r="195" spans="1:17" s="575" customFormat="1" ht="110.25" x14ac:dyDescent="0.25">
      <c r="A195" s="144">
        <v>7</v>
      </c>
      <c r="B195" s="149" t="s">
        <v>533</v>
      </c>
      <c r="C195" s="143" t="s">
        <v>63</v>
      </c>
      <c r="D195" s="143" t="s">
        <v>534</v>
      </c>
      <c r="E195" s="146">
        <v>3556.2020000000002</v>
      </c>
      <c r="F195" s="146">
        <v>1055</v>
      </c>
      <c r="G195" s="146">
        <f t="shared" si="29"/>
        <v>1055</v>
      </c>
      <c r="H195" s="150">
        <v>950</v>
      </c>
      <c r="I195" s="158">
        <v>105</v>
      </c>
      <c r="J195" s="146">
        <v>0</v>
      </c>
      <c r="K195" s="143" t="s">
        <v>23</v>
      </c>
      <c r="L195" s="143" t="s">
        <v>535</v>
      </c>
      <c r="M195" s="143" t="s">
        <v>536</v>
      </c>
      <c r="N195" s="143" t="s">
        <v>537</v>
      </c>
      <c r="O195" s="159" t="s">
        <v>538</v>
      </c>
      <c r="P195" s="422" t="s">
        <v>1570</v>
      </c>
      <c r="Q195" s="396"/>
    </row>
    <row r="196" spans="1:17" s="575" customFormat="1" ht="78.75" x14ac:dyDescent="0.25">
      <c r="A196" s="143">
        <v>8</v>
      </c>
      <c r="B196" s="149" t="s">
        <v>539</v>
      </c>
      <c r="C196" s="143" t="s">
        <v>42</v>
      </c>
      <c r="D196" s="143" t="s">
        <v>540</v>
      </c>
      <c r="E196" s="146">
        <v>53630.978000000003</v>
      </c>
      <c r="F196" s="146">
        <v>35813.49</v>
      </c>
      <c r="G196" s="146">
        <f t="shared" si="29"/>
        <v>35813.49</v>
      </c>
      <c r="H196" s="150">
        <v>32000</v>
      </c>
      <c r="I196" s="146">
        <v>3813.49</v>
      </c>
      <c r="J196" s="146">
        <v>0</v>
      </c>
      <c r="K196" s="143" t="s">
        <v>524</v>
      </c>
      <c r="L196" s="143" t="s">
        <v>284</v>
      </c>
      <c r="M196" s="143" t="s">
        <v>541</v>
      </c>
      <c r="N196" s="143" t="s">
        <v>509</v>
      </c>
      <c r="O196" s="145" t="s">
        <v>542</v>
      </c>
      <c r="P196" s="422" t="s">
        <v>1571</v>
      </c>
    </row>
    <row r="197" spans="1:17" s="575" customFormat="1" ht="204.75" x14ac:dyDescent="0.25">
      <c r="A197" s="144">
        <v>9</v>
      </c>
      <c r="B197" s="149" t="s">
        <v>543</v>
      </c>
      <c r="C197" s="143" t="s">
        <v>42</v>
      </c>
      <c r="D197" s="143" t="s">
        <v>544</v>
      </c>
      <c r="E197" s="146">
        <v>18319.241999999998</v>
      </c>
      <c r="F197" s="146">
        <v>6278.8</v>
      </c>
      <c r="G197" s="146">
        <f t="shared" si="29"/>
        <v>6278.8</v>
      </c>
      <c r="H197" s="150">
        <v>5600</v>
      </c>
      <c r="I197" s="158">
        <v>678.8</v>
      </c>
      <c r="J197" s="146">
        <v>0</v>
      </c>
      <c r="K197" s="143" t="s">
        <v>23</v>
      </c>
      <c r="L197" s="143" t="s">
        <v>545</v>
      </c>
      <c r="M197" s="143" t="s">
        <v>546</v>
      </c>
      <c r="N197" s="143" t="s">
        <v>509</v>
      </c>
      <c r="O197" s="145" t="s">
        <v>547</v>
      </c>
      <c r="P197" s="422" t="s">
        <v>1572</v>
      </c>
      <c r="Q197" s="396"/>
    </row>
    <row r="198" spans="1:17" s="575" customFormat="1" ht="110.25" x14ac:dyDescent="0.25">
      <c r="A198" s="151">
        <v>10</v>
      </c>
      <c r="B198" s="152" t="s">
        <v>548</v>
      </c>
      <c r="C198" s="153" t="s">
        <v>42</v>
      </c>
      <c r="D198" s="153" t="s">
        <v>549</v>
      </c>
      <c r="E198" s="154">
        <v>23410.152999999998</v>
      </c>
      <c r="F198" s="154">
        <v>12064.550999999999</v>
      </c>
      <c r="G198" s="146">
        <f t="shared" si="29"/>
        <v>12064.550999999999</v>
      </c>
      <c r="H198" s="155">
        <v>9500</v>
      </c>
      <c r="I198" s="158">
        <v>2564.5509999999999</v>
      </c>
      <c r="J198" s="154">
        <v>0</v>
      </c>
      <c r="K198" s="153" t="s">
        <v>23</v>
      </c>
      <c r="L198" s="153" t="s">
        <v>550</v>
      </c>
      <c r="M198" s="153" t="s">
        <v>551</v>
      </c>
      <c r="N198" s="153" t="s">
        <v>552</v>
      </c>
      <c r="O198" s="145" t="s">
        <v>547</v>
      </c>
      <c r="P198" s="159" t="s">
        <v>1899</v>
      </c>
      <c r="Q198" s="396"/>
    </row>
    <row r="199" spans="1:17" s="575" customFormat="1" ht="141.75" x14ac:dyDescent="0.25">
      <c r="A199" s="151">
        <v>11</v>
      </c>
      <c r="B199" s="152" t="s">
        <v>553</v>
      </c>
      <c r="C199" s="153" t="s">
        <v>42</v>
      </c>
      <c r="D199" s="153" t="s">
        <v>554</v>
      </c>
      <c r="E199" s="154">
        <v>16663.406999999999</v>
      </c>
      <c r="F199" s="154">
        <v>4300</v>
      </c>
      <c r="G199" s="146">
        <f t="shared" si="29"/>
        <v>4300</v>
      </c>
      <c r="H199" s="155">
        <v>3000</v>
      </c>
      <c r="I199" s="158">
        <v>1300</v>
      </c>
      <c r="J199" s="154">
        <v>0</v>
      </c>
      <c r="K199" s="153" t="s">
        <v>23</v>
      </c>
      <c r="L199" s="153" t="s">
        <v>555</v>
      </c>
      <c r="M199" s="153" t="s">
        <v>556</v>
      </c>
      <c r="N199" s="153" t="s">
        <v>557</v>
      </c>
      <c r="O199" s="145" t="s">
        <v>558</v>
      </c>
      <c r="P199" s="159" t="s">
        <v>1900</v>
      </c>
    </row>
    <row r="200" spans="1:17" s="575" customFormat="1" ht="126" x14ac:dyDescent="0.25">
      <c r="A200" s="143">
        <v>12</v>
      </c>
      <c r="B200" s="149" t="s">
        <v>559</v>
      </c>
      <c r="C200" s="143" t="s">
        <v>42</v>
      </c>
      <c r="D200" s="160" t="s">
        <v>560</v>
      </c>
      <c r="E200" s="146">
        <v>8081.7749999999996</v>
      </c>
      <c r="F200" s="146">
        <v>2079.326</v>
      </c>
      <c r="G200" s="146">
        <f t="shared" si="29"/>
        <v>2079.326</v>
      </c>
      <c r="H200" s="150">
        <v>1850</v>
      </c>
      <c r="I200" s="146">
        <v>229.32599999999999</v>
      </c>
      <c r="J200" s="146">
        <v>0</v>
      </c>
      <c r="K200" s="143" t="s">
        <v>23</v>
      </c>
      <c r="L200" s="143" t="s">
        <v>561</v>
      </c>
      <c r="M200" s="143" t="s">
        <v>562</v>
      </c>
      <c r="N200" s="143" t="s">
        <v>563</v>
      </c>
      <c r="O200" s="145" t="s">
        <v>542</v>
      </c>
      <c r="P200" s="159" t="s">
        <v>1901</v>
      </c>
      <c r="Q200" s="396"/>
    </row>
    <row r="201" spans="1:17" s="575" customFormat="1" ht="126" x14ac:dyDescent="0.25">
      <c r="A201" s="143">
        <v>13</v>
      </c>
      <c r="B201" s="149" t="s">
        <v>564</v>
      </c>
      <c r="C201" s="143" t="s">
        <v>42</v>
      </c>
      <c r="D201" s="143" t="s">
        <v>565</v>
      </c>
      <c r="E201" s="146">
        <v>10355.464</v>
      </c>
      <c r="F201" s="146">
        <v>1319.847</v>
      </c>
      <c r="G201" s="146">
        <f t="shared" si="29"/>
        <v>1319.847</v>
      </c>
      <c r="H201" s="150">
        <v>1119.847</v>
      </c>
      <c r="I201" s="146">
        <v>200</v>
      </c>
      <c r="J201" s="146">
        <v>0</v>
      </c>
      <c r="K201" s="143" t="s">
        <v>23</v>
      </c>
      <c r="L201" s="143" t="s">
        <v>566</v>
      </c>
      <c r="M201" s="143" t="s">
        <v>567</v>
      </c>
      <c r="N201" s="153" t="s">
        <v>552</v>
      </c>
      <c r="O201" s="145" t="s">
        <v>542</v>
      </c>
      <c r="P201" s="159" t="s">
        <v>1902</v>
      </c>
      <c r="Q201" s="580"/>
    </row>
    <row r="202" spans="1:17" s="575" customFormat="1" x14ac:dyDescent="0.25">
      <c r="A202" s="188"/>
      <c r="B202" s="198" t="s">
        <v>660</v>
      </c>
      <c r="C202" s="190"/>
      <c r="D202" s="191"/>
      <c r="E202" s="192">
        <f>E203+E204+E218</f>
        <v>595307.98600000003</v>
      </c>
      <c r="F202" s="192">
        <f>F203+F204+F218</f>
        <v>424556.65999999992</v>
      </c>
      <c r="G202" s="192">
        <f>G203+G204+G218</f>
        <v>308131.74099999998</v>
      </c>
      <c r="H202" s="192">
        <v>241830.29199999999</v>
      </c>
      <c r="I202" s="192">
        <f>I203+I204+I218</f>
        <v>67301.449000000008</v>
      </c>
      <c r="J202" s="192">
        <f>J203+J204+J218</f>
        <v>0</v>
      </c>
      <c r="K202" s="191"/>
      <c r="L202" s="191"/>
      <c r="M202" s="191"/>
      <c r="N202" s="193"/>
      <c r="O202" s="191"/>
      <c r="P202" s="458"/>
      <c r="Q202" s="396"/>
    </row>
    <row r="203" spans="1:17" s="575" customFormat="1" ht="31.5" x14ac:dyDescent="0.25">
      <c r="A203" s="172"/>
      <c r="B203" s="168" t="s">
        <v>570</v>
      </c>
      <c r="C203" s="171"/>
      <c r="D203" s="172"/>
      <c r="E203" s="178"/>
      <c r="F203" s="178"/>
      <c r="G203" s="178"/>
      <c r="H203" s="178">
        <v>1000</v>
      </c>
      <c r="I203" s="178"/>
      <c r="J203" s="178"/>
      <c r="K203" s="172"/>
      <c r="L203" s="172"/>
      <c r="M203" s="172"/>
      <c r="N203" s="174"/>
      <c r="O203" s="172"/>
      <c r="P203" s="215"/>
      <c r="Q203" s="578"/>
    </row>
    <row r="204" spans="1:17" x14ac:dyDescent="0.25">
      <c r="A204" s="14"/>
      <c r="B204" s="199" t="s">
        <v>571</v>
      </c>
      <c r="C204" s="200"/>
      <c r="D204" s="200"/>
      <c r="E204" s="75">
        <f t="shared" ref="E204:J204" si="30">E206+E210</f>
        <v>224331.75499999998</v>
      </c>
      <c r="F204" s="75">
        <f t="shared" si="30"/>
        <v>110674.48699999999</v>
      </c>
      <c r="G204" s="75">
        <f t="shared" si="30"/>
        <v>94991.505000000005</v>
      </c>
      <c r="H204" s="75">
        <v>84486.606</v>
      </c>
      <c r="I204" s="75">
        <f t="shared" si="30"/>
        <v>10504.898999999999</v>
      </c>
      <c r="J204" s="75">
        <f t="shared" si="30"/>
        <v>0</v>
      </c>
      <c r="K204" s="201"/>
      <c r="L204" s="202"/>
      <c r="M204" s="202"/>
      <c r="N204" s="72"/>
      <c r="O204" s="203"/>
      <c r="P204" s="459"/>
    </row>
    <row r="205" spans="1:17" x14ac:dyDescent="0.25">
      <c r="A205" s="204"/>
      <c r="B205" s="205" t="s">
        <v>572</v>
      </c>
      <c r="C205" s="206"/>
      <c r="D205" s="207"/>
      <c r="E205" s="208"/>
      <c r="F205" s="208"/>
      <c r="G205" s="208"/>
      <c r="H205" s="208"/>
      <c r="I205" s="208"/>
      <c r="J205" s="208"/>
      <c r="K205" s="207"/>
      <c r="L205" s="207"/>
      <c r="M205" s="207"/>
      <c r="N205" s="209"/>
      <c r="O205" s="207"/>
      <c r="P205" s="460"/>
    </row>
    <row r="206" spans="1:17" s="565" customFormat="1" x14ac:dyDescent="0.25">
      <c r="A206" s="172"/>
      <c r="B206" s="210" t="s">
        <v>112</v>
      </c>
      <c r="C206" s="176"/>
      <c r="D206" s="169"/>
      <c r="E206" s="178">
        <f t="shared" ref="E206:J206" si="31">SUM(E207:E209)</f>
        <v>136848.24599999998</v>
      </c>
      <c r="F206" s="178">
        <f t="shared" si="31"/>
        <v>64625.531000000003</v>
      </c>
      <c r="G206" s="178">
        <f t="shared" si="31"/>
        <v>56317.868000000002</v>
      </c>
      <c r="H206" s="178">
        <v>50132.108</v>
      </c>
      <c r="I206" s="178">
        <f t="shared" si="31"/>
        <v>6185.76</v>
      </c>
      <c r="J206" s="178">
        <f t="shared" si="31"/>
        <v>0</v>
      </c>
      <c r="K206" s="169"/>
      <c r="L206" s="169"/>
      <c r="M206" s="169"/>
      <c r="N206" s="173"/>
      <c r="O206" s="169"/>
      <c r="P206" s="276"/>
    </row>
    <row r="207" spans="1:17" ht="299.25" x14ac:dyDescent="0.25">
      <c r="A207" s="211">
        <v>1</v>
      </c>
      <c r="B207" s="78" t="s">
        <v>573</v>
      </c>
      <c r="C207" s="72" t="s">
        <v>63</v>
      </c>
      <c r="D207" s="72" t="s">
        <v>574</v>
      </c>
      <c r="E207" s="212">
        <v>53335.152000000002</v>
      </c>
      <c r="F207" s="212">
        <v>38702.061000000002</v>
      </c>
      <c r="G207" s="74">
        <f>H207+I207+J207</f>
        <v>37614.186000000002</v>
      </c>
      <c r="H207" s="74">
        <v>33614.186000000002</v>
      </c>
      <c r="I207" s="74">
        <v>4000</v>
      </c>
      <c r="J207" s="461"/>
      <c r="K207" s="72" t="s">
        <v>575</v>
      </c>
      <c r="L207" s="72" t="s">
        <v>576</v>
      </c>
      <c r="M207" s="72" t="s">
        <v>577</v>
      </c>
      <c r="N207" s="213" t="s">
        <v>578</v>
      </c>
      <c r="O207" s="11" t="s">
        <v>31</v>
      </c>
      <c r="P207" s="72" t="s">
        <v>1573</v>
      </c>
    </row>
    <row r="208" spans="1:17" ht="299.25" x14ac:dyDescent="0.25">
      <c r="A208" s="211">
        <v>2</v>
      </c>
      <c r="B208" s="78" t="s">
        <v>579</v>
      </c>
      <c r="C208" s="72" t="s">
        <v>208</v>
      </c>
      <c r="D208" s="72" t="s">
        <v>580</v>
      </c>
      <c r="E208" s="74">
        <v>4399.9120000000003</v>
      </c>
      <c r="F208" s="74">
        <v>1866.402</v>
      </c>
      <c r="G208" s="74">
        <f>H208+I208+J208</f>
        <v>1686.5820000000001</v>
      </c>
      <c r="H208" s="74">
        <v>1517.922</v>
      </c>
      <c r="I208" s="74">
        <v>168.66</v>
      </c>
      <c r="J208" s="214"/>
      <c r="K208" s="72" t="s">
        <v>581</v>
      </c>
      <c r="L208" s="72" t="s">
        <v>582</v>
      </c>
      <c r="M208" s="72" t="s">
        <v>583</v>
      </c>
      <c r="N208" s="213" t="s">
        <v>578</v>
      </c>
      <c r="O208" s="11" t="s">
        <v>31</v>
      </c>
      <c r="P208" s="72" t="s">
        <v>1574</v>
      </c>
    </row>
    <row r="209" spans="1:16" ht="299.25" x14ac:dyDescent="0.25">
      <c r="A209" s="211">
        <v>3</v>
      </c>
      <c r="B209" s="78" t="s">
        <v>584</v>
      </c>
      <c r="C209" s="72" t="s">
        <v>28</v>
      </c>
      <c r="D209" s="72" t="s">
        <v>585</v>
      </c>
      <c r="E209" s="72">
        <v>79113.182000000001</v>
      </c>
      <c r="F209" s="74">
        <v>24057.067999999999</v>
      </c>
      <c r="G209" s="74">
        <f>H209+I209+J209</f>
        <v>17017.099999999999</v>
      </c>
      <c r="H209" s="74">
        <v>15000</v>
      </c>
      <c r="I209" s="74">
        <v>2017.1</v>
      </c>
      <c r="J209" s="215"/>
      <c r="K209" s="213" t="s">
        <v>575</v>
      </c>
      <c r="L209" s="213" t="s">
        <v>586</v>
      </c>
      <c r="M209" s="213" t="s">
        <v>587</v>
      </c>
      <c r="N209" s="213" t="s">
        <v>578</v>
      </c>
      <c r="O209" s="11" t="s">
        <v>31</v>
      </c>
      <c r="P209" s="72" t="s">
        <v>1575</v>
      </c>
    </row>
    <row r="210" spans="1:16" x14ac:dyDescent="0.25">
      <c r="A210" s="14"/>
      <c r="B210" s="730" t="s">
        <v>588</v>
      </c>
      <c r="C210" s="730"/>
      <c r="D210" s="730"/>
      <c r="E210" s="75">
        <f t="shared" ref="E210:J210" si="32">SUM(E211:E217)</f>
        <v>87483.508999999991</v>
      </c>
      <c r="F210" s="75">
        <f t="shared" si="32"/>
        <v>46048.955999999998</v>
      </c>
      <c r="G210" s="75">
        <f t="shared" si="32"/>
        <v>38673.637000000002</v>
      </c>
      <c r="H210" s="75">
        <v>34354.498</v>
      </c>
      <c r="I210" s="75">
        <f t="shared" si="32"/>
        <v>4319.1389999999992</v>
      </c>
      <c r="J210" s="75">
        <f t="shared" si="32"/>
        <v>0</v>
      </c>
      <c r="K210" s="185"/>
      <c r="L210" s="72"/>
      <c r="M210" s="72"/>
      <c r="N210" s="72"/>
      <c r="O210" s="12"/>
      <c r="P210" s="213"/>
    </row>
    <row r="211" spans="1:16" ht="220.5" x14ac:dyDescent="0.25">
      <c r="A211" s="211">
        <v>4</v>
      </c>
      <c r="B211" s="78" t="s">
        <v>589</v>
      </c>
      <c r="C211" s="216" t="s">
        <v>63</v>
      </c>
      <c r="D211" s="72" t="s">
        <v>590</v>
      </c>
      <c r="E211" s="74">
        <v>13655.482</v>
      </c>
      <c r="F211" s="74">
        <v>6387.7489999999998</v>
      </c>
      <c r="G211" s="74">
        <f t="shared" ref="G211:G217" si="33">H211+I211+J211</f>
        <v>6387.7489999999998</v>
      </c>
      <c r="H211" s="74">
        <v>5748.973</v>
      </c>
      <c r="I211" s="74">
        <v>638.77599999999995</v>
      </c>
      <c r="J211" s="74"/>
      <c r="K211" s="72" t="s">
        <v>575</v>
      </c>
      <c r="L211" s="72" t="s">
        <v>591</v>
      </c>
      <c r="M211" s="72" t="s">
        <v>592</v>
      </c>
      <c r="N211" s="213" t="s">
        <v>593</v>
      </c>
      <c r="O211" s="11" t="s">
        <v>31</v>
      </c>
      <c r="P211" s="72" t="s">
        <v>1576</v>
      </c>
    </row>
    <row r="212" spans="1:16" ht="220.5" x14ac:dyDescent="0.25">
      <c r="A212" s="211">
        <v>5</v>
      </c>
      <c r="B212" s="78" t="s">
        <v>594</v>
      </c>
      <c r="C212" s="72" t="s">
        <v>208</v>
      </c>
      <c r="D212" s="72" t="s">
        <v>595</v>
      </c>
      <c r="E212" s="74">
        <v>19559.669999999998</v>
      </c>
      <c r="F212" s="74">
        <v>8168.6350000000002</v>
      </c>
      <c r="G212" s="74">
        <f t="shared" si="33"/>
        <v>5486.5459999999994</v>
      </c>
      <c r="H212" s="74">
        <v>4937.8909999999996</v>
      </c>
      <c r="I212" s="74">
        <v>548.65499999999997</v>
      </c>
      <c r="J212" s="74"/>
      <c r="K212" s="72" t="s">
        <v>596</v>
      </c>
      <c r="L212" s="72" t="s">
        <v>597</v>
      </c>
      <c r="M212" s="72" t="s">
        <v>598</v>
      </c>
      <c r="N212" s="213" t="s">
        <v>593</v>
      </c>
      <c r="O212" s="11" t="s">
        <v>31</v>
      </c>
      <c r="P212" s="72" t="s">
        <v>1577</v>
      </c>
    </row>
    <row r="213" spans="1:16" ht="220.5" x14ac:dyDescent="0.25">
      <c r="A213" s="211">
        <v>6</v>
      </c>
      <c r="B213" s="78" t="s">
        <v>599</v>
      </c>
      <c r="C213" s="72" t="s">
        <v>42</v>
      </c>
      <c r="D213" s="72" t="s">
        <v>600</v>
      </c>
      <c r="E213" s="74">
        <v>7133.848</v>
      </c>
      <c r="F213" s="74">
        <v>1235.752</v>
      </c>
      <c r="G213" s="74">
        <f t="shared" si="33"/>
        <v>877.45</v>
      </c>
      <c r="H213" s="74">
        <v>777.73</v>
      </c>
      <c r="I213" s="74">
        <v>99.72</v>
      </c>
      <c r="J213" s="74"/>
      <c r="K213" s="72" t="s">
        <v>601</v>
      </c>
      <c r="L213" s="72" t="s">
        <v>602</v>
      </c>
      <c r="M213" s="72" t="s">
        <v>603</v>
      </c>
      <c r="N213" s="213" t="s">
        <v>593</v>
      </c>
      <c r="O213" s="11" t="s">
        <v>31</v>
      </c>
      <c r="P213" s="72" t="s">
        <v>1576</v>
      </c>
    </row>
    <row r="214" spans="1:16" ht="220.5" x14ac:dyDescent="0.25">
      <c r="A214" s="211">
        <v>7</v>
      </c>
      <c r="B214" s="78" t="s">
        <v>604</v>
      </c>
      <c r="C214" s="72" t="s">
        <v>42</v>
      </c>
      <c r="D214" s="72" t="s">
        <v>605</v>
      </c>
      <c r="E214" s="74">
        <v>13884.674000000001</v>
      </c>
      <c r="F214" s="74">
        <v>8199.6550000000007</v>
      </c>
      <c r="G214" s="74">
        <f t="shared" si="33"/>
        <v>7697.7519999999995</v>
      </c>
      <c r="H214" s="74">
        <v>6876.5479999999998</v>
      </c>
      <c r="I214" s="74">
        <v>821.20399999999995</v>
      </c>
      <c r="J214" s="74"/>
      <c r="K214" s="72" t="s">
        <v>575</v>
      </c>
      <c r="L214" s="72" t="s">
        <v>606</v>
      </c>
      <c r="M214" s="72" t="s">
        <v>607</v>
      </c>
      <c r="N214" s="213" t="s">
        <v>593</v>
      </c>
      <c r="O214" s="11" t="s">
        <v>31</v>
      </c>
      <c r="P214" s="72" t="s">
        <v>1578</v>
      </c>
    </row>
    <row r="215" spans="1:16" ht="299.25" x14ac:dyDescent="0.25">
      <c r="A215" s="211">
        <v>8</v>
      </c>
      <c r="B215" s="73" t="s">
        <v>608</v>
      </c>
      <c r="C215" s="72" t="s">
        <v>42</v>
      </c>
      <c r="D215" s="72" t="s">
        <v>609</v>
      </c>
      <c r="E215" s="74">
        <v>13646.052</v>
      </c>
      <c r="F215" s="74">
        <v>12387.458000000001</v>
      </c>
      <c r="G215" s="74">
        <f t="shared" si="33"/>
        <v>10542.210999999999</v>
      </c>
      <c r="H215" s="74">
        <v>9383.5</v>
      </c>
      <c r="I215" s="74">
        <v>1158.711</v>
      </c>
      <c r="J215" s="74"/>
      <c r="K215" s="72" t="s">
        <v>575</v>
      </c>
      <c r="L215" s="72" t="s">
        <v>610</v>
      </c>
      <c r="M215" s="72" t="s">
        <v>611</v>
      </c>
      <c r="N215" s="213" t="s">
        <v>612</v>
      </c>
      <c r="O215" s="11" t="s">
        <v>31</v>
      </c>
      <c r="P215" s="72" t="s">
        <v>1579</v>
      </c>
    </row>
    <row r="216" spans="1:16" ht="299.25" x14ac:dyDescent="0.25">
      <c r="A216" s="211">
        <v>9</v>
      </c>
      <c r="B216" s="73" t="s">
        <v>613</v>
      </c>
      <c r="C216" s="72" t="s">
        <v>42</v>
      </c>
      <c r="D216" s="72" t="s">
        <v>614</v>
      </c>
      <c r="E216" s="74">
        <v>9420.1939999999995</v>
      </c>
      <c r="F216" s="74">
        <v>6359.1509999999998</v>
      </c>
      <c r="G216" s="74">
        <f t="shared" si="33"/>
        <v>5315.5860000000002</v>
      </c>
      <c r="H216" s="74">
        <v>4500.1469999999999</v>
      </c>
      <c r="I216" s="74">
        <v>815.43899999999996</v>
      </c>
      <c r="J216" s="74"/>
      <c r="K216" s="72" t="s">
        <v>575</v>
      </c>
      <c r="L216" s="72" t="s">
        <v>615</v>
      </c>
      <c r="M216" s="72" t="s">
        <v>616</v>
      </c>
      <c r="N216" s="213" t="s">
        <v>612</v>
      </c>
      <c r="O216" s="11" t="s">
        <v>31</v>
      </c>
      <c r="P216" s="72" t="s">
        <v>1580</v>
      </c>
    </row>
    <row r="217" spans="1:16" ht="299.25" x14ac:dyDescent="0.25">
      <c r="A217" s="211">
        <v>10</v>
      </c>
      <c r="B217" s="73" t="s">
        <v>617</v>
      </c>
      <c r="C217" s="72" t="s">
        <v>42</v>
      </c>
      <c r="D217" s="76" t="s">
        <v>618</v>
      </c>
      <c r="E217" s="72">
        <v>10183.589</v>
      </c>
      <c r="F217" s="74">
        <v>3310.556</v>
      </c>
      <c r="G217" s="74">
        <f t="shared" si="33"/>
        <v>2366.3429999999998</v>
      </c>
      <c r="H217" s="74">
        <v>2129.7089999999998</v>
      </c>
      <c r="I217" s="74">
        <v>236.63399999999999</v>
      </c>
      <c r="J217" s="74"/>
      <c r="K217" s="72" t="s">
        <v>575</v>
      </c>
      <c r="L217" s="72" t="s">
        <v>619</v>
      </c>
      <c r="M217" s="72" t="s">
        <v>620</v>
      </c>
      <c r="N217" s="213" t="s">
        <v>612</v>
      </c>
      <c r="O217" s="11" t="s">
        <v>31</v>
      </c>
      <c r="P217" s="72" t="s">
        <v>1581</v>
      </c>
    </row>
    <row r="218" spans="1:16" x14ac:dyDescent="0.25">
      <c r="A218" s="14"/>
      <c r="B218" s="199" t="s">
        <v>621</v>
      </c>
      <c r="C218" s="200"/>
      <c r="D218" s="200"/>
      <c r="E218" s="75">
        <f t="shared" ref="E218:J218" si="34">E220+E225+E228</f>
        <v>370976.23100000003</v>
      </c>
      <c r="F218" s="75">
        <f t="shared" si="34"/>
        <v>313882.17299999995</v>
      </c>
      <c r="G218" s="75">
        <f t="shared" si="34"/>
        <v>213140.23599999998</v>
      </c>
      <c r="H218" s="75">
        <v>156343.68599999999</v>
      </c>
      <c r="I218" s="75">
        <f t="shared" si="34"/>
        <v>56796.55</v>
      </c>
      <c r="J218" s="75">
        <f t="shared" si="34"/>
        <v>0</v>
      </c>
      <c r="K218" s="201"/>
      <c r="L218" s="202"/>
      <c r="M218" s="202"/>
      <c r="N218" s="72"/>
      <c r="O218" s="12"/>
      <c r="P218" s="213"/>
    </row>
    <row r="219" spans="1:16" x14ac:dyDescent="0.25">
      <c r="A219" s="14"/>
      <c r="B219" s="205" t="s">
        <v>572</v>
      </c>
      <c r="C219" s="200"/>
      <c r="D219" s="200"/>
      <c r="E219" s="75"/>
      <c r="F219" s="75"/>
      <c r="G219" s="75"/>
      <c r="H219" s="75"/>
      <c r="I219" s="75"/>
      <c r="J219" s="75"/>
      <c r="K219" s="201"/>
      <c r="L219" s="202"/>
      <c r="M219" s="202"/>
      <c r="N219" s="72"/>
      <c r="O219" s="12"/>
      <c r="P219" s="213"/>
    </row>
    <row r="220" spans="1:16" x14ac:dyDescent="0.25">
      <c r="A220" s="14"/>
      <c r="B220" s="729" t="s">
        <v>112</v>
      </c>
      <c r="C220" s="729"/>
      <c r="D220" s="729"/>
      <c r="E220" s="75">
        <f t="shared" ref="E220:J220" si="35">SUM(E221:E224)</f>
        <v>66377.652999999991</v>
      </c>
      <c r="F220" s="75">
        <f t="shared" si="35"/>
        <v>65968.107999999993</v>
      </c>
      <c r="G220" s="75">
        <f t="shared" si="35"/>
        <v>60474.870999999999</v>
      </c>
      <c r="H220" s="75">
        <v>52105.22</v>
      </c>
      <c r="I220" s="75">
        <f t="shared" si="35"/>
        <v>8369.6509999999998</v>
      </c>
      <c r="J220" s="75">
        <f t="shared" si="35"/>
        <v>0</v>
      </c>
      <c r="K220" s="201"/>
      <c r="L220" s="202"/>
      <c r="M220" s="202"/>
      <c r="N220" s="72"/>
      <c r="O220" s="12"/>
      <c r="P220" s="213"/>
    </row>
    <row r="221" spans="1:16" ht="299.25" x14ac:dyDescent="0.25">
      <c r="A221" s="211">
        <v>11</v>
      </c>
      <c r="B221" s="217" t="s">
        <v>622</v>
      </c>
      <c r="C221" s="72" t="s">
        <v>21</v>
      </c>
      <c r="D221" s="76" t="s">
        <v>580</v>
      </c>
      <c r="E221" s="74">
        <v>22954.262999999999</v>
      </c>
      <c r="F221" s="74">
        <v>22770.262999999999</v>
      </c>
      <c r="G221" s="74">
        <f>H221+I221+J221</f>
        <v>17277.025999999998</v>
      </c>
      <c r="H221" s="74">
        <v>15000</v>
      </c>
      <c r="I221" s="74">
        <v>2277.0259999999998</v>
      </c>
      <c r="J221" s="74"/>
      <c r="K221" s="72" t="s">
        <v>575</v>
      </c>
      <c r="L221" s="72" t="s">
        <v>623</v>
      </c>
      <c r="M221" s="72" t="s">
        <v>624</v>
      </c>
      <c r="N221" s="213" t="s">
        <v>625</v>
      </c>
      <c r="O221" s="359">
        <v>45</v>
      </c>
      <c r="P221" s="213" t="s">
        <v>1582</v>
      </c>
    </row>
    <row r="222" spans="1:16" ht="283.5" x14ac:dyDescent="0.25">
      <c r="A222" s="211">
        <v>12</v>
      </c>
      <c r="B222" s="217" t="s">
        <v>626</v>
      </c>
      <c r="C222" s="72">
        <v>2020</v>
      </c>
      <c r="D222" s="72" t="s">
        <v>580</v>
      </c>
      <c r="E222" s="74">
        <v>17400</v>
      </c>
      <c r="F222" s="74">
        <v>17400</v>
      </c>
      <c r="G222" s="74">
        <f>H222+I222+J222</f>
        <v>17400</v>
      </c>
      <c r="H222" s="74">
        <v>14400</v>
      </c>
      <c r="I222" s="74">
        <v>3000</v>
      </c>
      <c r="J222" s="74"/>
      <c r="K222" s="72" t="s">
        <v>575</v>
      </c>
      <c r="L222" s="14" t="s">
        <v>627</v>
      </c>
      <c r="M222" s="72"/>
      <c r="N222" s="213" t="s">
        <v>628</v>
      </c>
      <c r="O222" s="359">
        <v>45</v>
      </c>
      <c r="P222" s="213" t="s">
        <v>1583</v>
      </c>
    </row>
    <row r="223" spans="1:16" ht="346.5" x14ac:dyDescent="0.25">
      <c r="A223" s="211">
        <v>13</v>
      </c>
      <c r="B223" s="217" t="s">
        <v>629</v>
      </c>
      <c r="C223" s="72">
        <v>2020</v>
      </c>
      <c r="D223" s="72" t="s">
        <v>580</v>
      </c>
      <c r="E223" s="74">
        <v>7861.6</v>
      </c>
      <c r="F223" s="74">
        <v>7871.6</v>
      </c>
      <c r="G223" s="74">
        <f>H223+I223+J223</f>
        <v>7871.6</v>
      </c>
      <c r="H223" s="74">
        <v>6571.6</v>
      </c>
      <c r="I223" s="74">
        <v>1300</v>
      </c>
      <c r="J223" s="72"/>
      <c r="K223" s="72" t="s">
        <v>630</v>
      </c>
      <c r="L223" s="14" t="s">
        <v>627</v>
      </c>
      <c r="M223" s="72"/>
      <c r="N223" s="213" t="s">
        <v>732</v>
      </c>
      <c r="O223" s="359">
        <v>45</v>
      </c>
      <c r="P223" s="213" t="s">
        <v>1584</v>
      </c>
    </row>
    <row r="224" spans="1:16" ht="346.5" x14ac:dyDescent="0.25">
      <c r="A224" s="211">
        <v>14</v>
      </c>
      <c r="B224" s="217" t="s">
        <v>631</v>
      </c>
      <c r="C224" s="72">
        <v>2020</v>
      </c>
      <c r="D224" s="72" t="s">
        <v>580</v>
      </c>
      <c r="E224" s="74">
        <v>18161.79</v>
      </c>
      <c r="F224" s="74">
        <v>17926.244999999999</v>
      </c>
      <c r="G224" s="74">
        <f>H224+I224+J224</f>
        <v>17926.245000000003</v>
      </c>
      <c r="H224" s="74">
        <v>16133.62</v>
      </c>
      <c r="I224" s="74">
        <v>1792.625</v>
      </c>
      <c r="J224" s="74"/>
      <c r="K224" s="72" t="s">
        <v>575</v>
      </c>
      <c r="L224" s="72" t="s">
        <v>632</v>
      </c>
      <c r="M224" s="72" t="s">
        <v>633</v>
      </c>
      <c r="N224" s="213" t="s">
        <v>732</v>
      </c>
      <c r="O224" s="359">
        <v>45</v>
      </c>
      <c r="P224" s="213" t="s">
        <v>1585</v>
      </c>
    </row>
    <row r="225" spans="1:17" x14ac:dyDescent="0.25">
      <c r="A225" s="14"/>
      <c r="B225" s="730" t="s">
        <v>588</v>
      </c>
      <c r="C225" s="730"/>
      <c r="D225" s="730"/>
      <c r="E225" s="75">
        <f t="shared" ref="E225:J225" si="36">SUM(E226:E227)</f>
        <v>77164.219000000012</v>
      </c>
      <c r="F225" s="75">
        <f t="shared" si="36"/>
        <v>37760.676999999996</v>
      </c>
      <c r="G225" s="75">
        <f t="shared" si="36"/>
        <v>18756.097000000002</v>
      </c>
      <c r="H225" s="75">
        <v>16440.487000000001</v>
      </c>
      <c r="I225" s="75">
        <f t="shared" si="36"/>
        <v>2315.61</v>
      </c>
      <c r="J225" s="75">
        <f t="shared" si="36"/>
        <v>0</v>
      </c>
      <c r="K225" s="201"/>
      <c r="L225" s="202"/>
      <c r="M225" s="202"/>
      <c r="N225" s="72"/>
      <c r="O225" s="12"/>
      <c r="P225" s="213"/>
    </row>
    <row r="226" spans="1:17" ht="220.5" x14ac:dyDescent="0.25">
      <c r="A226" s="211">
        <v>15</v>
      </c>
      <c r="B226" s="217" t="s">
        <v>634</v>
      </c>
      <c r="C226" s="72" t="s">
        <v>21</v>
      </c>
      <c r="D226" s="72" t="s">
        <v>635</v>
      </c>
      <c r="E226" s="74">
        <v>69807.623000000007</v>
      </c>
      <c r="F226" s="74">
        <v>30446.553</v>
      </c>
      <c r="G226" s="74">
        <f>H226+I226+J226</f>
        <v>11600</v>
      </c>
      <c r="H226" s="74">
        <v>10000</v>
      </c>
      <c r="I226" s="74">
        <v>1600</v>
      </c>
      <c r="J226" s="74"/>
      <c r="K226" s="72" t="s">
        <v>596</v>
      </c>
      <c r="L226" s="72" t="s">
        <v>636</v>
      </c>
      <c r="M226" s="72" t="s">
        <v>637</v>
      </c>
      <c r="N226" s="213" t="s">
        <v>593</v>
      </c>
      <c r="O226" s="359">
        <v>47.5</v>
      </c>
      <c r="P226" s="213" t="s">
        <v>1586</v>
      </c>
    </row>
    <row r="227" spans="1:17" ht="236.25" x14ac:dyDescent="0.25">
      <c r="A227" s="211">
        <v>16</v>
      </c>
      <c r="B227" s="218" t="s">
        <v>638</v>
      </c>
      <c r="C227" s="72">
        <v>2020</v>
      </c>
      <c r="D227" s="72" t="s">
        <v>639</v>
      </c>
      <c r="E227" s="74">
        <v>7356.5959999999995</v>
      </c>
      <c r="F227" s="74">
        <v>7314.1239999999998</v>
      </c>
      <c r="G227" s="74">
        <f>H227+I227+J227</f>
        <v>7156.0969999999998</v>
      </c>
      <c r="H227" s="74">
        <v>6440.4870000000001</v>
      </c>
      <c r="I227" s="74">
        <v>715.61</v>
      </c>
      <c r="J227" s="74"/>
      <c r="K227" s="72" t="s">
        <v>575</v>
      </c>
      <c r="L227" s="72" t="s">
        <v>640</v>
      </c>
      <c r="M227" s="72" t="s">
        <v>641</v>
      </c>
      <c r="N227" s="213" t="s">
        <v>593</v>
      </c>
      <c r="O227" s="359">
        <v>47.5</v>
      </c>
      <c r="P227" s="213" t="s">
        <v>1587</v>
      </c>
    </row>
    <row r="228" spans="1:17" x14ac:dyDescent="0.25">
      <c r="A228" s="14"/>
      <c r="B228" s="199" t="s">
        <v>642</v>
      </c>
      <c r="C228" s="200"/>
      <c r="D228" s="200"/>
      <c r="E228" s="75">
        <f t="shared" ref="E228:J228" si="37">SUM(E229:E232)</f>
        <v>227434.359</v>
      </c>
      <c r="F228" s="75">
        <f t="shared" si="37"/>
        <v>210153.38799999998</v>
      </c>
      <c r="G228" s="75">
        <f t="shared" si="37"/>
        <v>133909.26799999998</v>
      </c>
      <c r="H228" s="75">
        <v>87797.979000000007</v>
      </c>
      <c r="I228" s="75">
        <f t="shared" si="37"/>
        <v>46111.289000000004</v>
      </c>
      <c r="J228" s="75">
        <f t="shared" si="37"/>
        <v>0</v>
      </c>
      <c r="K228" s="201"/>
      <c r="L228" s="202"/>
      <c r="M228" s="202"/>
      <c r="N228" s="72"/>
      <c r="O228" s="12"/>
      <c r="P228" s="213"/>
    </row>
    <row r="229" spans="1:17" ht="267.75" x14ac:dyDescent="0.25">
      <c r="A229" s="211">
        <v>17</v>
      </c>
      <c r="B229" s="217" t="s">
        <v>643</v>
      </c>
      <c r="C229" s="72" t="s">
        <v>21</v>
      </c>
      <c r="D229" s="76" t="s">
        <v>644</v>
      </c>
      <c r="E229" s="74">
        <v>135312.38099999999</v>
      </c>
      <c r="F229" s="74">
        <v>133585.82399999999</v>
      </c>
      <c r="G229" s="74">
        <f>H229+I229+J229</f>
        <v>84000.4</v>
      </c>
      <c r="H229" s="74">
        <v>54000</v>
      </c>
      <c r="I229" s="74">
        <v>30000.400000000001</v>
      </c>
      <c r="J229" s="74"/>
      <c r="K229" s="72" t="s">
        <v>575</v>
      </c>
      <c r="L229" s="72" t="s">
        <v>645</v>
      </c>
      <c r="M229" s="72" t="s">
        <v>646</v>
      </c>
      <c r="N229" s="213" t="s">
        <v>647</v>
      </c>
      <c r="O229" s="359">
        <v>65</v>
      </c>
      <c r="P229" s="72" t="s">
        <v>1588</v>
      </c>
    </row>
    <row r="230" spans="1:17" ht="299.25" x14ac:dyDescent="0.25">
      <c r="A230" s="211">
        <v>18</v>
      </c>
      <c r="B230" s="217" t="s">
        <v>648</v>
      </c>
      <c r="C230" s="72" t="s">
        <v>21</v>
      </c>
      <c r="D230" s="72" t="s">
        <v>733</v>
      </c>
      <c r="E230" s="74">
        <v>64720.580999999998</v>
      </c>
      <c r="F230" s="74">
        <v>55116.237999999998</v>
      </c>
      <c r="G230" s="74">
        <f>H230+I230+J230</f>
        <v>30000</v>
      </c>
      <c r="H230" s="74">
        <v>16000</v>
      </c>
      <c r="I230" s="74">
        <v>14000</v>
      </c>
      <c r="J230" s="74"/>
      <c r="K230" s="72" t="s">
        <v>575</v>
      </c>
      <c r="L230" s="72" t="s">
        <v>649</v>
      </c>
      <c r="M230" s="72" t="s">
        <v>650</v>
      </c>
      <c r="N230" s="213" t="s">
        <v>651</v>
      </c>
      <c r="O230" s="359">
        <v>51.67</v>
      </c>
      <c r="P230" s="72" t="s">
        <v>1589</v>
      </c>
    </row>
    <row r="231" spans="1:17" ht="299.25" x14ac:dyDescent="0.25">
      <c r="A231" s="211">
        <v>19</v>
      </c>
      <c r="B231" s="219" t="s">
        <v>652</v>
      </c>
      <c r="C231" s="72" t="s">
        <v>21</v>
      </c>
      <c r="D231" s="72" t="s">
        <v>653</v>
      </c>
      <c r="E231" s="212">
        <v>18783.771000000001</v>
      </c>
      <c r="F231" s="212">
        <v>13342.458000000001</v>
      </c>
      <c r="G231" s="74">
        <f>H231+I231+J231</f>
        <v>11800</v>
      </c>
      <c r="H231" s="74">
        <v>10500</v>
      </c>
      <c r="I231" s="74">
        <v>1300</v>
      </c>
      <c r="J231" s="74"/>
      <c r="K231" s="72" t="s">
        <v>575</v>
      </c>
      <c r="L231" s="72" t="s">
        <v>654</v>
      </c>
      <c r="M231" s="72" t="s">
        <v>655</v>
      </c>
      <c r="N231" s="213" t="s">
        <v>651</v>
      </c>
      <c r="O231" s="359">
        <v>51.67</v>
      </c>
      <c r="P231" s="72" t="s">
        <v>1590</v>
      </c>
    </row>
    <row r="232" spans="1:17" ht="220.5" x14ac:dyDescent="0.25">
      <c r="A232" s="211">
        <v>20</v>
      </c>
      <c r="B232" s="219" t="s">
        <v>656</v>
      </c>
      <c r="C232" s="72">
        <v>2020</v>
      </c>
      <c r="D232" s="72" t="s">
        <v>657</v>
      </c>
      <c r="E232" s="72">
        <v>8617.6260000000002</v>
      </c>
      <c r="F232" s="72">
        <v>8108.8680000000004</v>
      </c>
      <c r="G232" s="74">
        <f>H232+I232+J232</f>
        <v>8108.8680000000004</v>
      </c>
      <c r="H232" s="74">
        <v>7297.9790000000003</v>
      </c>
      <c r="I232" s="74">
        <v>810.88900000000001</v>
      </c>
      <c r="J232" s="74"/>
      <c r="K232" s="72" t="s">
        <v>575</v>
      </c>
      <c r="L232" s="72" t="s">
        <v>658</v>
      </c>
      <c r="M232" s="72" t="s">
        <v>659</v>
      </c>
      <c r="N232" s="213" t="s">
        <v>593</v>
      </c>
      <c r="O232" s="359">
        <v>47.5</v>
      </c>
      <c r="P232" s="72" t="s">
        <v>1591</v>
      </c>
    </row>
    <row r="233" spans="1:17" s="565" customFormat="1" x14ac:dyDescent="0.25">
      <c r="A233" s="449"/>
      <c r="B233" s="449"/>
      <c r="C233" s="449"/>
      <c r="D233" s="449"/>
      <c r="E233" s="449"/>
      <c r="F233" s="449"/>
      <c r="G233" s="449"/>
      <c r="H233" s="449"/>
      <c r="I233" s="449"/>
      <c r="J233" s="449"/>
      <c r="K233" s="449"/>
      <c r="L233" s="449"/>
      <c r="M233" s="449"/>
      <c r="N233" s="449"/>
      <c r="O233" s="449"/>
      <c r="P233" s="720"/>
    </row>
    <row r="234" spans="1:17" ht="20.25" x14ac:dyDescent="0.25">
      <c r="A234" s="138"/>
      <c r="B234" s="421" t="s">
        <v>1678</v>
      </c>
      <c r="C234" s="138"/>
      <c r="D234" s="138"/>
      <c r="E234" s="138"/>
      <c r="F234" s="138"/>
      <c r="G234" s="138"/>
      <c r="H234" s="421">
        <v>312519.06099999999</v>
      </c>
      <c r="I234" s="138"/>
      <c r="J234" s="138"/>
      <c r="K234" s="197"/>
      <c r="L234" s="197"/>
      <c r="M234" s="197"/>
      <c r="N234" s="197"/>
      <c r="O234" s="462"/>
      <c r="P234" s="724"/>
      <c r="Q234" s="581"/>
    </row>
    <row r="235" spans="1:17" ht="20.25" x14ac:dyDescent="0.25">
      <c r="A235" s="413"/>
      <c r="B235" s="412" t="s">
        <v>1592</v>
      </c>
      <c r="C235" s="413"/>
      <c r="D235" s="413"/>
      <c r="E235" s="414"/>
      <c r="F235" s="414"/>
      <c r="G235" s="414"/>
      <c r="H235" s="415">
        <v>137782.141</v>
      </c>
      <c r="I235" s="178"/>
      <c r="J235" s="178"/>
      <c r="K235" s="361"/>
      <c r="L235" s="413"/>
      <c r="M235" s="413"/>
      <c r="N235" s="362"/>
      <c r="O235" s="361"/>
      <c r="P235" s="361"/>
      <c r="Q235" s="582"/>
    </row>
    <row r="236" spans="1:17" ht="40.5" x14ac:dyDescent="0.25">
      <c r="A236" s="413"/>
      <c r="B236" s="412" t="s">
        <v>497</v>
      </c>
      <c r="C236" s="413"/>
      <c r="D236" s="413"/>
      <c r="E236" s="414"/>
      <c r="F236" s="414"/>
      <c r="G236" s="414"/>
      <c r="H236" s="415">
        <v>174736.91999999998</v>
      </c>
      <c r="I236" s="178"/>
      <c r="J236" s="178"/>
      <c r="K236" s="361"/>
      <c r="L236" s="413"/>
      <c r="M236" s="413"/>
      <c r="N236" s="362"/>
      <c r="O236" s="361"/>
      <c r="P236" s="361"/>
      <c r="Q236" s="582"/>
    </row>
    <row r="237" spans="1:17" ht="18.75" x14ac:dyDescent="0.25">
      <c r="A237" s="416"/>
      <c r="B237" s="416" t="s">
        <v>1593</v>
      </c>
      <c r="C237" s="417" t="s">
        <v>401</v>
      </c>
      <c r="D237" s="418"/>
      <c r="E237" s="419">
        <v>504310.09526999999</v>
      </c>
      <c r="F237" s="419">
        <v>292042.55446000001</v>
      </c>
      <c r="G237" s="419">
        <v>177282.35058000003</v>
      </c>
      <c r="H237" s="419">
        <v>137782.141</v>
      </c>
      <c r="I237" s="419">
        <v>39500.209580000002</v>
      </c>
      <c r="J237" s="419">
        <v>0</v>
      </c>
      <c r="K237" s="419">
        <v>0</v>
      </c>
      <c r="L237" s="417" t="s">
        <v>401</v>
      </c>
      <c r="M237" s="417" t="s">
        <v>401</v>
      </c>
      <c r="N237" s="196" t="s">
        <v>401</v>
      </c>
      <c r="O237" s="463"/>
      <c r="P237" s="72" t="s">
        <v>401</v>
      </c>
      <c r="Q237" s="583"/>
    </row>
    <row r="238" spans="1:17" ht="16.5" x14ac:dyDescent="0.25">
      <c r="A238" s="211"/>
      <c r="B238" s="217" t="s">
        <v>112</v>
      </c>
      <c r="C238" s="72"/>
      <c r="D238" s="72"/>
      <c r="E238" s="74">
        <v>78895.099000000002</v>
      </c>
      <c r="F238" s="74">
        <v>27023.000700000001</v>
      </c>
      <c r="G238" s="74">
        <v>27023.000700000001</v>
      </c>
      <c r="H238" s="74">
        <v>17200</v>
      </c>
      <c r="I238" s="74">
        <v>9823.0007000000005</v>
      </c>
      <c r="J238" s="74">
        <v>0</v>
      </c>
      <c r="K238" s="72">
        <v>0</v>
      </c>
      <c r="L238" s="72" t="s">
        <v>401</v>
      </c>
      <c r="M238" s="72" t="s">
        <v>401</v>
      </c>
      <c r="N238" s="213" t="s">
        <v>401</v>
      </c>
      <c r="O238" s="359"/>
      <c r="P238" s="72"/>
    </row>
    <row r="239" spans="1:17" ht="409.5" x14ac:dyDescent="0.25">
      <c r="A239" s="211">
        <v>1</v>
      </c>
      <c r="B239" s="217" t="s">
        <v>1594</v>
      </c>
      <c r="C239" s="72" t="s">
        <v>63</v>
      </c>
      <c r="D239" s="72" t="s">
        <v>1595</v>
      </c>
      <c r="E239" s="74">
        <v>34085.279999999999</v>
      </c>
      <c r="F239" s="74">
        <v>8521</v>
      </c>
      <c r="G239" s="74">
        <v>8521</v>
      </c>
      <c r="H239" s="74">
        <v>5000</v>
      </c>
      <c r="I239" s="74">
        <v>3521</v>
      </c>
      <c r="J239" s="74">
        <v>0</v>
      </c>
      <c r="K239" s="72" t="s">
        <v>524</v>
      </c>
      <c r="L239" s="72" t="s">
        <v>1596</v>
      </c>
      <c r="M239" s="72" t="s">
        <v>1597</v>
      </c>
      <c r="N239" s="213" t="s">
        <v>1598</v>
      </c>
      <c r="O239" s="359" t="s">
        <v>149</v>
      </c>
      <c r="P239" s="72" t="s">
        <v>2374</v>
      </c>
    </row>
    <row r="240" spans="1:17" ht="110.25" x14ac:dyDescent="0.25">
      <c r="A240" s="211">
        <v>2</v>
      </c>
      <c r="B240" s="217" t="s">
        <v>1599</v>
      </c>
      <c r="C240" s="72" t="s">
        <v>42</v>
      </c>
      <c r="D240" s="72" t="s">
        <v>1600</v>
      </c>
      <c r="E240" s="74">
        <v>44809.819000000003</v>
      </c>
      <c r="F240" s="74">
        <v>18502.000700000001</v>
      </c>
      <c r="G240" s="74">
        <v>18502.000700000001</v>
      </c>
      <c r="H240" s="74">
        <v>12200</v>
      </c>
      <c r="I240" s="74">
        <v>6302.0007000000005</v>
      </c>
      <c r="J240" s="74">
        <v>0</v>
      </c>
      <c r="K240" s="72" t="s">
        <v>23</v>
      </c>
      <c r="L240" s="72" t="s">
        <v>1601</v>
      </c>
      <c r="M240" s="72" t="s">
        <v>1602</v>
      </c>
      <c r="N240" s="213" t="s">
        <v>1603</v>
      </c>
      <c r="O240" s="359" t="s">
        <v>149</v>
      </c>
      <c r="P240" s="72" t="s">
        <v>2375</v>
      </c>
    </row>
    <row r="241" spans="1:16" ht="31.5" x14ac:dyDescent="0.25">
      <c r="A241" s="211"/>
      <c r="B241" s="217" t="s">
        <v>588</v>
      </c>
      <c r="C241" s="72"/>
      <c r="D241" s="72"/>
      <c r="E241" s="74">
        <v>148948.35726999998</v>
      </c>
      <c r="F241" s="74">
        <v>69495.77324000001</v>
      </c>
      <c r="G241" s="74">
        <v>69495.77324000001</v>
      </c>
      <c r="H241" s="74">
        <v>53813.318999999996</v>
      </c>
      <c r="I241" s="74">
        <v>15682.454240000005</v>
      </c>
      <c r="J241" s="74">
        <v>0</v>
      </c>
      <c r="K241" s="72"/>
      <c r="L241" s="72"/>
      <c r="M241" s="72"/>
      <c r="N241" s="213"/>
      <c r="O241" s="359"/>
      <c r="P241" s="72"/>
    </row>
    <row r="242" spans="1:16" ht="141.75" x14ac:dyDescent="0.25">
      <c r="A242" s="211">
        <v>3</v>
      </c>
      <c r="B242" s="217" t="s">
        <v>1604</v>
      </c>
      <c r="C242" s="72" t="s">
        <v>63</v>
      </c>
      <c r="D242" s="72" t="s">
        <v>1605</v>
      </c>
      <c r="E242" s="74">
        <v>38671.627999999997</v>
      </c>
      <c r="F242" s="74">
        <v>18505.911</v>
      </c>
      <c r="G242" s="74">
        <v>18505.911</v>
      </c>
      <c r="H242" s="74">
        <v>10000</v>
      </c>
      <c r="I242" s="74">
        <v>8505.9110000000001</v>
      </c>
      <c r="J242" s="74">
        <v>0</v>
      </c>
      <c r="K242" s="72" t="s">
        <v>23</v>
      </c>
      <c r="L242" s="72" t="s">
        <v>1606</v>
      </c>
      <c r="M242" s="72" t="s">
        <v>1607</v>
      </c>
      <c r="N242" s="213" t="s">
        <v>1608</v>
      </c>
      <c r="O242" s="359" t="s">
        <v>149</v>
      </c>
      <c r="P242" s="72" t="s">
        <v>1696</v>
      </c>
    </row>
    <row r="243" spans="1:16" ht="141.75" x14ac:dyDescent="0.25">
      <c r="A243" s="211">
        <v>4</v>
      </c>
      <c r="B243" s="217" t="s">
        <v>1609</v>
      </c>
      <c r="C243" s="72" t="s">
        <v>63</v>
      </c>
      <c r="D243" s="72" t="s">
        <v>1610</v>
      </c>
      <c r="E243" s="74">
        <v>37156.169000000002</v>
      </c>
      <c r="F243" s="74">
        <v>10934.226000000001</v>
      </c>
      <c r="G243" s="74">
        <v>10934.226000000001</v>
      </c>
      <c r="H243" s="74">
        <v>9550</v>
      </c>
      <c r="I243" s="74">
        <v>1384.2260000000006</v>
      </c>
      <c r="J243" s="74">
        <v>0</v>
      </c>
      <c r="K243" s="72" t="s">
        <v>23</v>
      </c>
      <c r="L243" s="72" t="s">
        <v>1611</v>
      </c>
      <c r="M243" s="72" t="s">
        <v>1612</v>
      </c>
      <c r="N243" s="213" t="s">
        <v>1608</v>
      </c>
      <c r="O243" s="359" t="s">
        <v>149</v>
      </c>
      <c r="P243" s="72" t="s">
        <v>2376</v>
      </c>
    </row>
    <row r="244" spans="1:16" ht="141.75" x14ac:dyDescent="0.25">
      <c r="A244" s="211">
        <v>5</v>
      </c>
      <c r="B244" s="217" t="s">
        <v>1613</v>
      </c>
      <c r="C244" s="72" t="s">
        <v>42</v>
      </c>
      <c r="D244" s="72" t="s">
        <v>1614</v>
      </c>
      <c r="E244" s="74">
        <v>7489.1412700000001</v>
      </c>
      <c r="F244" s="74">
        <v>5811.4032699999998</v>
      </c>
      <c r="G244" s="74">
        <v>5811.4032699999998</v>
      </c>
      <c r="H244" s="74">
        <v>5240.1409999999996</v>
      </c>
      <c r="I244" s="74">
        <v>571.26227000000017</v>
      </c>
      <c r="J244" s="74">
        <v>0</v>
      </c>
      <c r="K244" s="72" t="s">
        <v>23</v>
      </c>
      <c r="L244" s="72" t="s">
        <v>1615</v>
      </c>
      <c r="M244" s="72" t="s">
        <v>1616</v>
      </c>
      <c r="N244" s="213" t="s">
        <v>1608</v>
      </c>
      <c r="O244" s="359" t="s">
        <v>149</v>
      </c>
      <c r="P244" s="72" t="s">
        <v>2377</v>
      </c>
    </row>
    <row r="245" spans="1:16" ht="141.75" x14ac:dyDescent="0.25">
      <c r="A245" s="211">
        <v>6</v>
      </c>
      <c r="B245" s="217" t="s">
        <v>1617</v>
      </c>
      <c r="C245" s="72" t="s">
        <v>42</v>
      </c>
      <c r="D245" s="72" t="s">
        <v>1614</v>
      </c>
      <c r="E245" s="74">
        <v>16628.026000000002</v>
      </c>
      <c r="F245" s="74">
        <v>8959.2610000000004</v>
      </c>
      <c r="G245" s="74">
        <v>8959.2610000000004</v>
      </c>
      <c r="H245" s="74">
        <v>7368.3239999999996</v>
      </c>
      <c r="I245" s="74">
        <v>1590.9370000000008</v>
      </c>
      <c r="J245" s="74">
        <v>0</v>
      </c>
      <c r="K245" s="72" t="s">
        <v>23</v>
      </c>
      <c r="L245" s="72" t="s">
        <v>1618</v>
      </c>
      <c r="M245" s="72" t="s">
        <v>1619</v>
      </c>
      <c r="N245" s="213" t="s">
        <v>1608</v>
      </c>
      <c r="O245" s="359" t="s">
        <v>149</v>
      </c>
      <c r="P245" s="72" t="s">
        <v>2378</v>
      </c>
    </row>
    <row r="246" spans="1:16" ht="141.75" x14ac:dyDescent="0.25">
      <c r="A246" s="211">
        <v>7</v>
      </c>
      <c r="B246" s="217" t="s">
        <v>1620</v>
      </c>
      <c r="C246" s="72" t="s">
        <v>42</v>
      </c>
      <c r="D246" s="72" t="s">
        <v>1614</v>
      </c>
      <c r="E246" s="74">
        <v>8846.0949999999993</v>
      </c>
      <c r="F246" s="74">
        <v>4130.9930000000004</v>
      </c>
      <c r="G246" s="74">
        <v>4130.9930000000004</v>
      </c>
      <c r="H246" s="74">
        <v>3750</v>
      </c>
      <c r="I246" s="74">
        <v>380.99300000000039</v>
      </c>
      <c r="J246" s="74">
        <v>0</v>
      </c>
      <c r="K246" s="72" t="s">
        <v>23</v>
      </c>
      <c r="L246" s="72" t="s">
        <v>1621</v>
      </c>
      <c r="M246" s="72" t="s">
        <v>1622</v>
      </c>
      <c r="N246" s="213" t="s">
        <v>1608</v>
      </c>
      <c r="O246" s="359" t="s">
        <v>149</v>
      </c>
      <c r="P246" s="72" t="s">
        <v>2379</v>
      </c>
    </row>
    <row r="247" spans="1:16" ht="141.75" x14ac:dyDescent="0.25">
      <c r="A247" s="211">
        <v>8</v>
      </c>
      <c r="B247" s="217" t="s">
        <v>1623</v>
      </c>
      <c r="C247" s="72" t="s">
        <v>42</v>
      </c>
      <c r="D247" s="72" t="s">
        <v>1624</v>
      </c>
      <c r="E247" s="74">
        <v>12353.986000000001</v>
      </c>
      <c r="F247" s="74">
        <v>6648</v>
      </c>
      <c r="G247" s="74">
        <v>6648</v>
      </c>
      <c r="H247" s="74">
        <v>5680</v>
      </c>
      <c r="I247" s="74">
        <v>968</v>
      </c>
      <c r="J247" s="74">
        <v>0</v>
      </c>
      <c r="K247" s="72" t="s">
        <v>23</v>
      </c>
      <c r="L247" s="72" t="s">
        <v>1625</v>
      </c>
      <c r="M247" s="72" t="s">
        <v>1626</v>
      </c>
      <c r="N247" s="213" t="s">
        <v>1608</v>
      </c>
      <c r="O247" s="359" t="s">
        <v>149</v>
      </c>
      <c r="P247" s="72" t="s">
        <v>2380</v>
      </c>
    </row>
    <row r="248" spans="1:16" ht="141.75" x14ac:dyDescent="0.25">
      <c r="A248" s="211">
        <v>9</v>
      </c>
      <c r="B248" s="217" t="s">
        <v>1627</v>
      </c>
      <c r="C248" s="72" t="s">
        <v>42</v>
      </c>
      <c r="D248" s="72" t="s">
        <v>1614</v>
      </c>
      <c r="E248" s="74">
        <v>5205.8540000000003</v>
      </c>
      <c r="F248" s="74">
        <v>3007.7588099999998</v>
      </c>
      <c r="G248" s="74">
        <v>3007.7588099999998</v>
      </c>
      <c r="H248" s="74">
        <v>2681.8539999999998</v>
      </c>
      <c r="I248" s="74">
        <v>325.90481</v>
      </c>
      <c r="J248" s="74">
        <v>0</v>
      </c>
      <c r="K248" s="72" t="s">
        <v>23</v>
      </c>
      <c r="L248" s="72" t="s">
        <v>1628</v>
      </c>
      <c r="M248" s="72" t="s">
        <v>1629</v>
      </c>
      <c r="N248" s="213" t="s">
        <v>1608</v>
      </c>
      <c r="O248" s="359" t="s">
        <v>149</v>
      </c>
      <c r="P248" s="72" t="s">
        <v>2381</v>
      </c>
    </row>
    <row r="249" spans="1:16" ht="141.75" x14ac:dyDescent="0.25">
      <c r="A249" s="211">
        <v>10</v>
      </c>
      <c r="B249" s="217" t="s">
        <v>1630</v>
      </c>
      <c r="C249" s="72" t="s">
        <v>42</v>
      </c>
      <c r="D249" s="72" t="s">
        <v>1614</v>
      </c>
      <c r="E249" s="74">
        <v>22597.457999999999</v>
      </c>
      <c r="F249" s="74">
        <v>11498.220160000001</v>
      </c>
      <c r="G249" s="74">
        <v>11498.220160000001</v>
      </c>
      <c r="H249" s="74">
        <v>9543</v>
      </c>
      <c r="I249" s="74">
        <v>1955.2201600000008</v>
      </c>
      <c r="J249" s="74">
        <v>0</v>
      </c>
      <c r="K249" s="72" t="s">
        <v>23</v>
      </c>
      <c r="L249" s="72" t="s">
        <v>1631</v>
      </c>
      <c r="M249" s="72" t="s">
        <v>1632</v>
      </c>
      <c r="N249" s="213" t="s">
        <v>1608</v>
      </c>
      <c r="O249" s="359" t="s">
        <v>149</v>
      </c>
      <c r="P249" s="72" t="s">
        <v>2382</v>
      </c>
    </row>
    <row r="250" spans="1:16" ht="16.5" x14ac:dyDescent="0.25">
      <c r="A250" s="211"/>
      <c r="B250" s="217" t="s">
        <v>791</v>
      </c>
      <c r="C250" s="72"/>
      <c r="D250" s="72"/>
      <c r="E250" s="74">
        <v>276466.63900000002</v>
      </c>
      <c r="F250" s="74">
        <v>195523.78052</v>
      </c>
      <c r="G250" s="74">
        <v>80763.576639999999</v>
      </c>
      <c r="H250" s="74">
        <v>66768.822</v>
      </c>
      <c r="I250" s="74">
        <v>13994.754639999999</v>
      </c>
      <c r="J250" s="74">
        <v>0</v>
      </c>
      <c r="K250" s="72"/>
      <c r="L250" s="72"/>
      <c r="M250" s="72"/>
      <c r="N250" s="213"/>
      <c r="O250" s="359"/>
      <c r="P250" s="72"/>
    </row>
    <row r="251" spans="1:16" ht="189" x14ac:dyDescent="0.25">
      <c r="A251" s="211">
        <v>11</v>
      </c>
      <c r="B251" s="217" t="s">
        <v>1633</v>
      </c>
      <c r="C251" s="72" t="s">
        <v>28</v>
      </c>
      <c r="D251" s="72" t="s">
        <v>1634</v>
      </c>
      <c r="E251" s="74">
        <v>20151.276000000002</v>
      </c>
      <c r="F251" s="74">
        <v>14140.876</v>
      </c>
      <c r="G251" s="74">
        <v>5500</v>
      </c>
      <c r="H251" s="74">
        <v>5000</v>
      </c>
      <c r="I251" s="74">
        <v>500</v>
      </c>
      <c r="J251" s="74">
        <v>0</v>
      </c>
      <c r="K251" s="72" t="s">
        <v>23</v>
      </c>
      <c r="L251" s="72" t="s">
        <v>1635</v>
      </c>
      <c r="M251" s="72" t="s">
        <v>1636</v>
      </c>
      <c r="N251" s="213" t="s">
        <v>1637</v>
      </c>
      <c r="O251" s="359" t="s">
        <v>149</v>
      </c>
      <c r="P251" s="72" t="s">
        <v>2383</v>
      </c>
    </row>
    <row r="252" spans="1:16" ht="189" x14ac:dyDescent="0.25">
      <c r="A252" s="211">
        <v>12</v>
      </c>
      <c r="B252" s="217" t="s">
        <v>1638</v>
      </c>
      <c r="C252" s="72" t="s">
        <v>28</v>
      </c>
      <c r="D252" s="72" t="s">
        <v>1639</v>
      </c>
      <c r="E252" s="74">
        <v>20767.358</v>
      </c>
      <c r="F252" s="74">
        <v>13750.146000000001</v>
      </c>
      <c r="G252" s="74">
        <v>6600</v>
      </c>
      <c r="H252" s="74">
        <v>6000</v>
      </c>
      <c r="I252" s="74">
        <v>600</v>
      </c>
      <c r="J252" s="74">
        <v>0</v>
      </c>
      <c r="K252" s="72" t="s">
        <v>23</v>
      </c>
      <c r="L252" s="72" t="s">
        <v>1640</v>
      </c>
      <c r="M252" s="72" t="s">
        <v>1641</v>
      </c>
      <c r="N252" s="213" t="s">
        <v>1637</v>
      </c>
      <c r="O252" s="359" t="s">
        <v>149</v>
      </c>
      <c r="P252" s="72" t="s">
        <v>2384</v>
      </c>
    </row>
    <row r="253" spans="1:16" ht="141.75" x14ac:dyDescent="0.25">
      <c r="A253" s="211">
        <v>13</v>
      </c>
      <c r="B253" s="217" t="s">
        <v>1642</v>
      </c>
      <c r="C253" s="72" t="s">
        <v>28</v>
      </c>
      <c r="D253" s="72" t="s">
        <v>1643</v>
      </c>
      <c r="E253" s="74">
        <v>20536.079000000002</v>
      </c>
      <c r="F253" s="74">
        <v>12584.555</v>
      </c>
      <c r="G253" s="74">
        <v>6281.2579999999998</v>
      </c>
      <c r="H253" s="74">
        <v>5632.2579999999998</v>
      </c>
      <c r="I253" s="74">
        <v>649</v>
      </c>
      <c r="J253" s="74">
        <v>0</v>
      </c>
      <c r="K253" s="72" t="s">
        <v>23</v>
      </c>
      <c r="L253" s="72" t="s">
        <v>1644</v>
      </c>
      <c r="M253" s="72" t="s">
        <v>1645</v>
      </c>
      <c r="N253" s="213" t="s">
        <v>1608</v>
      </c>
      <c r="O253" s="359" t="s">
        <v>149</v>
      </c>
      <c r="P253" s="72" t="s">
        <v>2385</v>
      </c>
    </row>
    <row r="254" spans="1:16" ht="141.75" x14ac:dyDescent="0.25">
      <c r="A254" s="211">
        <v>14</v>
      </c>
      <c r="B254" s="217" t="s">
        <v>1646</v>
      </c>
      <c r="C254" s="72" t="s">
        <v>28</v>
      </c>
      <c r="D254" s="72" t="s">
        <v>1647</v>
      </c>
      <c r="E254" s="74">
        <v>26825.225999999999</v>
      </c>
      <c r="F254" s="74">
        <v>19054.615000000002</v>
      </c>
      <c r="G254" s="74">
        <v>9262.0579999999991</v>
      </c>
      <c r="H254" s="74">
        <v>7984.3739999999998</v>
      </c>
      <c r="I254" s="74">
        <v>1277.684</v>
      </c>
      <c r="J254" s="74">
        <v>0</v>
      </c>
      <c r="K254" s="72" t="s">
        <v>23</v>
      </c>
      <c r="L254" s="72" t="s">
        <v>1648</v>
      </c>
      <c r="M254" s="72" t="s">
        <v>1649</v>
      </c>
      <c r="N254" s="213" t="s">
        <v>1608</v>
      </c>
      <c r="O254" s="359" t="s">
        <v>149</v>
      </c>
      <c r="P254" s="72" t="s">
        <v>2386</v>
      </c>
    </row>
    <row r="255" spans="1:16" ht="141.75" x14ac:dyDescent="0.25">
      <c r="A255" s="211">
        <v>15</v>
      </c>
      <c r="B255" s="217" t="s">
        <v>1650</v>
      </c>
      <c r="C255" s="72" t="s">
        <v>28</v>
      </c>
      <c r="D255" s="72" t="s">
        <v>776</v>
      </c>
      <c r="E255" s="74">
        <v>14877.091</v>
      </c>
      <c r="F255" s="74">
        <v>10399.36253</v>
      </c>
      <c r="G255" s="74">
        <v>4897.4089999999997</v>
      </c>
      <c r="H255" s="74">
        <v>4452.1899999999996</v>
      </c>
      <c r="I255" s="74">
        <v>445.21899999999999</v>
      </c>
      <c r="J255" s="74">
        <v>0</v>
      </c>
      <c r="K255" s="72" t="s">
        <v>23</v>
      </c>
      <c r="L255" s="72" t="s">
        <v>1651</v>
      </c>
      <c r="M255" s="72" t="s">
        <v>1652</v>
      </c>
      <c r="N255" s="213" t="s">
        <v>1608</v>
      </c>
      <c r="O255" s="359" t="s">
        <v>149</v>
      </c>
      <c r="P255" s="72" t="s">
        <v>2387</v>
      </c>
    </row>
    <row r="256" spans="1:16" ht="141.75" x14ac:dyDescent="0.25">
      <c r="A256" s="211">
        <v>16</v>
      </c>
      <c r="B256" s="217" t="s">
        <v>1653</v>
      </c>
      <c r="C256" s="72" t="s">
        <v>28</v>
      </c>
      <c r="D256" s="72" t="s">
        <v>1654</v>
      </c>
      <c r="E256" s="74">
        <v>33926.775999999998</v>
      </c>
      <c r="F256" s="74">
        <v>23372.582920000001</v>
      </c>
      <c r="G256" s="74">
        <v>8800</v>
      </c>
      <c r="H256" s="74">
        <v>8000</v>
      </c>
      <c r="I256" s="74">
        <v>800</v>
      </c>
      <c r="J256" s="74">
        <v>0</v>
      </c>
      <c r="K256" s="72" t="s">
        <v>23</v>
      </c>
      <c r="L256" s="72" t="s">
        <v>1655</v>
      </c>
      <c r="M256" s="72" t="s">
        <v>1656</v>
      </c>
      <c r="N256" s="213" t="s">
        <v>1608</v>
      </c>
      <c r="O256" s="359" t="s">
        <v>149</v>
      </c>
      <c r="P256" s="72" t="s">
        <v>1697</v>
      </c>
    </row>
    <row r="257" spans="1:16" ht="141.75" x14ac:dyDescent="0.25">
      <c r="A257" s="211">
        <v>17</v>
      </c>
      <c r="B257" s="217" t="s">
        <v>1657</v>
      </c>
      <c r="C257" s="72" t="s">
        <v>28</v>
      </c>
      <c r="D257" s="72" t="s">
        <v>1658</v>
      </c>
      <c r="E257" s="74">
        <v>41277.464</v>
      </c>
      <c r="F257" s="74">
        <v>32186.436000000002</v>
      </c>
      <c r="G257" s="74">
        <v>13200</v>
      </c>
      <c r="H257" s="74">
        <v>12000</v>
      </c>
      <c r="I257" s="74">
        <v>1200</v>
      </c>
      <c r="J257" s="74">
        <v>0</v>
      </c>
      <c r="K257" s="72" t="s">
        <v>23</v>
      </c>
      <c r="L257" s="72" t="s">
        <v>1659</v>
      </c>
      <c r="M257" s="72" t="s">
        <v>1660</v>
      </c>
      <c r="N257" s="213" t="s">
        <v>1608</v>
      </c>
      <c r="O257" s="359" t="s">
        <v>149</v>
      </c>
      <c r="P257" s="72" t="s">
        <v>1698</v>
      </c>
    </row>
    <row r="258" spans="1:16" ht="141.75" x14ac:dyDescent="0.25">
      <c r="A258" s="211">
        <v>18</v>
      </c>
      <c r="B258" s="217" t="s">
        <v>1661</v>
      </c>
      <c r="C258" s="72" t="s">
        <v>28</v>
      </c>
      <c r="D258" s="72" t="s">
        <v>776</v>
      </c>
      <c r="E258" s="74">
        <v>40643.817000000003</v>
      </c>
      <c r="F258" s="74">
        <v>35700.912429999997</v>
      </c>
      <c r="G258" s="74">
        <v>5500</v>
      </c>
      <c r="H258" s="74">
        <v>5000</v>
      </c>
      <c r="I258" s="74">
        <v>500</v>
      </c>
      <c r="J258" s="74">
        <v>0</v>
      </c>
      <c r="K258" s="72" t="s">
        <v>23</v>
      </c>
      <c r="L258" s="72" t="s">
        <v>1662</v>
      </c>
      <c r="M258" s="72" t="s">
        <v>1663</v>
      </c>
      <c r="N258" s="213" t="s">
        <v>1608</v>
      </c>
      <c r="O258" s="359" t="s">
        <v>149</v>
      </c>
      <c r="P258" s="72" t="s">
        <v>1699</v>
      </c>
    </row>
    <row r="259" spans="1:16" ht="141.75" x14ac:dyDescent="0.25">
      <c r="A259" s="211">
        <v>19</v>
      </c>
      <c r="B259" s="217" t="s">
        <v>1664</v>
      </c>
      <c r="C259" s="72" t="s">
        <v>28</v>
      </c>
      <c r="D259" s="72" t="s">
        <v>1665</v>
      </c>
      <c r="E259" s="74">
        <v>19628.387999999999</v>
      </c>
      <c r="F259" s="74">
        <v>14057.200999999999</v>
      </c>
      <c r="G259" s="74">
        <v>7150.0029999999997</v>
      </c>
      <c r="H259" s="74">
        <v>6500</v>
      </c>
      <c r="I259" s="74">
        <v>650.00300000000004</v>
      </c>
      <c r="J259" s="74">
        <v>0</v>
      </c>
      <c r="K259" s="72" t="s">
        <v>23</v>
      </c>
      <c r="L259" s="72" t="s">
        <v>1666</v>
      </c>
      <c r="M259" s="72" t="s">
        <v>1667</v>
      </c>
      <c r="N259" s="213" t="s">
        <v>1608</v>
      </c>
      <c r="O259" s="359" t="s">
        <v>149</v>
      </c>
      <c r="P259" s="72" t="s">
        <v>2388</v>
      </c>
    </row>
    <row r="260" spans="1:16" ht="189" x14ac:dyDescent="0.25">
      <c r="A260" s="211">
        <v>20</v>
      </c>
      <c r="B260" s="217" t="s">
        <v>1668</v>
      </c>
      <c r="C260" s="72" t="s">
        <v>42</v>
      </c>
      <c r="D260" s="72" t="s">
        <v>1669</v>
      </c>
      <c r="E260" s="74">
        <v>5728.6989999999996</v>
      </c>
      <c r="F260" s="74">
        <v>3572.8486400000002</v>
      </c>
      <c r="G260" s="74">
        <v>3572.8486400000002</v>
      </c>
      <c r="H260" s="74">
        <v>3200</v>
      </c>
      <c r="I260" s="74">
        <v>372.84864000000016</v>
      </c>
      <c r="J260" s="74">
        <v>0</v>
      </c>
      <c r="K260" s="72" t="s">
        <v>23</v>
      </c>
      <c r="L260" s="72" t="s">
        <v>1670</v>
      </c>
      <c r="M260" s="72" t="s">
        <v>1671</v>
      </c>
      <c r="N260" s="213" t="s">
        <v>1672</v>
      </c>
      <c r="O260" s="359" t="s">
        <v>149</v>
      </c>
      <c r="P260" s="72" t="s">
        <v>2389</v>
      </c>
    </row>
    <row r="261" spans="1:16" ht="204.75" x14ac:dyDescent="0.25">
      <c r="A261" s="211">
        <v>21</v>
      </c>
      <c r="B261" s="217" t="s">
        <v>1673</v>
      </c>
      <c r="C261" s="72" t="s">
        <v>28</v>
      </c>
      <c r="D261" s="72" t="s">
        <v>1674</v>
      </c>
      <c r="E261" s="74">
        <v>32104.465</v>
      </c>
      <c r="F261" s="74">
        <v>16704.244999999999</v>
      </c>
      <c r="G261" s="74">
        <v>10000</v>
      </c>
      <c r="H261" s="74">
        <v>3000</v>
      </c>
      <c r="I261" s="74">
        <v>7000</v>
      </c>
      <c r="J261" s="74">
        <v>0</v>
      </c>
      <c r="K261" s="72" t="s">
        <v>23</v>
      </c>
      <c r="L261" s="72" t="s">
        <v>1675</v>
      </c>
      <c r="M261" s="72" t="s">
        <v>1676</v>
      </c>
      <c r="N261" s="213" t="s">
        <v>1677</v>
      </c>
      <c r="O261" s="359" t="s">
        <v>149</v>
      </c>
      <c r="P261" s="72" t="s">
        <v>2390</v>
      </c>
    </row>
    <row r="262" spans="1:16" x14ac:dyDescent="0.25">
      <c r="A262" s="449"/>
      <c r="B262" s="449"/>
      <c r="C262" s="449"/>
      <c r="D262" s="449"/>
      <c r="E262" s="449"/>
      <c r="F262" s="449"/>
      <c r="G262" s="449"/>
      <c r="H262" s="449"/>
      <c r="I262" s="449"/>
      <c r="J262" s="449"/>
      <c r="K262" s="449"/>
      <c r="L262" s="449"/>
      <c r="M262" s="449"/>
      <c r="N262" s="449"/>
      <c r="O262" s="449"/>
      <c r="P262" s="720"/>
    </row>
    <row r="263" spans="1:16" x14ac:dyDescent="0.25">
      <c r="A263" s="138"/>
      <c r="B263" s="464" t="s">
        <v>730</v>
      </c>
      <c r="C263" s="123"/>
      <c r="D263" s="123"/>
      <c r="E263" s="123"/>
      <c r="F263" s="123"/>
      <c r="G263" s="123"/>
      <c r="H263" s="220">
        <v>254377.85699999999</v>
      </c>
      <c r="I263" s="123"/>
      <c r="J263" s="123"/>
      <c r="K263" s="123"/>
      <c r="L263" s="123"/>
      <c r="M263" s="123"/>
      <c r="N263" s="123"/>
      <c r="O263" s="450"/>
      <c r="P263" s="719"/>
    </row>
    <row r="264" spans="1:16" x14ac:dyDescent="0.25">
      <c r="A264" s="14"/>
      <c r="B264" s="465" t="s">
        <v>731</v>
      </c>
      <c r="C264" s="72"/>
      <c r="D264" s="72"/>
      <c r="E264" s="72"/>
      <c r="F264" s="72"/>
      <c r="G264" s="72"/>
      <c r="H264" s="221">
        <v>12718.893</v>
      </c>
      <c r="I264" s="72"/>
      <c r="J264" s="72"/>
      <c r="K264" s="72"/>
      <c r="L264" s="72"/>
      <c r="M264" s="72"/>
      <c r="N264" s="72"/>
      <c r="O264" s="449"/>
      <c r="P264" s="720"/>
    </row>
    <row r="265" spans="1:16" x14ac:dyDescent="0.25">
      <c r="A265" s="14"/>
      <c r="B265" s="465" t="s">
        <v>400</v>
      </c>
      <c r="C265" s="72"/>
      <c r="D265" s="72"/>
      <c r="E265" s="221">
        <f>E267+E275</f>
        <v>880403.24699999974</v>
      </c>
      <c r="F265" s="221">
        <f t="shared" ref="F265:J265" si="38">F267+F275</f>
        <v>524806.68599999999</v>
      </c>
      <c r="G265" s="221">
        <f t="shared" si="38"/>
        <v>369527.93400000007</v>
      </c>
      <c r="H265" s="221">
        <v>241658.96399999998</v>
      </c>
      <c r="I265" s="221">
        <f t="shared" si="38"/>
        <v>127868.96999999997</v>
      </c>
      <c r="J265" s="221">
        <f t="shared" si="38"/>
        <v>0</v>
      </c>
      <c r="K265" s="72"/>
      <c r="L265" s="72"/>
      <c r="M265" s="72"/>
      <c r="N265" s="72"/>
      <c r="O265" s="449"/>
      <c r="P265" s="720"/>
    </row>
    <row r="266" spans="1:16" x14ac:dyDescent="0.25">
      <c r="A266" s="755" t="s">
        <v>661</v>
      </c>
      <c r="B266" s="755"/>
      <c r="C266" s="755"/>
      <c r="D266" s="755"/>
      <c r="E266" s="755"/>
      <c r="F266" s="755"/>
      <c r="G266" s="755"/>
      <c r="H266" s="755"/>
      <c r="I266" s="755"/>
      <c r="J266" s="755"/>
      <c r="K266" s="755"/>
      <c r="L266" s="755"/>
      <c r="M266" s="755"/>
      <c r="N266" s="755"/>
      <c r="O266" s="449"/>
      <c r="P266" s="720"/>
    </row>
    <row r="267" spans="1:16" x14ac:dyDescent="0.25">
      <c r="A267" s="14"/>
      <c r="B267" s="14" t="s">
        <v>400</v>
      </c>
      <c r="C267" s="211"/>
      <c r="D267" s="211"/>
      <c r="E267" s="222">
        <f t="shared" ref="E267:J267" si="39">SUM(E268:E272)</f>
        <v>339988.42699999997</v>
      </c>
      <c r="F267" s="222">
        <f t="shared" si="39"/>
        <v>135527.269</v>
      </c>
      <c r="G267" s="222">
        <f t="shared" si="39"/>
        <v>72132.3</v>
      </c>
      <c r="H267" s="222">
        <v>55495.068999999996</v>
      </c>
      <c r="I267" s="222">
        <f t="shared" si="39"/>
        <v>16637.231</v>
      </c>
      <c r="J267" s="222">
        <f t="shared" si="39"/>
        <v>0</v>
      </c>
      <c r="K267" s="222"/>
      <c r="L267" s="14"/>
      <c r="M267" s="14"/>
      <c r="N267" s="14"/>
      <c r="O267" s="449"/>
      <c r="P267" s="720"/>
    </row>
    <row r="268" spans="1:16" ht="189" x14ac:dyDescent="0.25">
      <c r="A268" s="14">
        <v>1</v>
      </c>
      <c r="B268" s="74" t="s">
        <v>662</v>
      </c>
      <c r="C268" s="74" t="s">
        <v>208</v>
      </c>
      <c r="D268" s="74" t="s">
        <v>529</v>
      </c>
      <c r="E268" s="76">
        <v>9523.5640000000003</v>
      </c>
      <c r="F268" s="76">
        <v>9456.348</v>
      </c>
      <c r="G268" s="76">
        <f>H268+I268</f>
        <v>9456.348</v>
      </c>
      <c r="H268" s="76">
        <v>7565.0780000000004</v>
      </c>
      <c r="I268" s="76">
        <v>1891.27</v>
      </c>
      <c r="J268" s="74">
        <v>0</v>
      </c>
      <c r="K268" s="223" t="s">
        <v>23</v>
      </c>
      <c r="L268" s="74" t="s">
        <v>663</v>
      </c>
      <c r="M268" s="74" t="s">
        <v>664</v>
      </c>
      <c r="N268" s="74" t="s">
        <v>665</v>
      </c>
      <c r="O268" s="360" t="s">
        <v>1353</v>
      </c>
      <c r="P268" s="401" t="s">
        <v>1679</v>
      </c>
    </row>
    <row r="269" spans="1:16" ht="110.25" x14ac:dyDescent="0.25">
      <c r="A269" s="14">
        <v>2</v>
      </c>
      <c r="B269" s="72" t="s">
        <v>666</v>
      </c>
      <c r="C269" s="72" t="s">
        <v>38</v>
      </c>
      <c r="D269" s="72" t="s">
        <v>529</v>
      </c>
      <c r="E269" s="76">
        <v>81647.225000000006</v>
      </c>
      <c r="F269" s="76">
        <v>51181.921999999999</v>
      </c>
      <c r="G269" s="76">
        <f>H269+I269</f>
        <v>21874.546000000002</v>
      </c>
      <c r="H269" s="76">
        <v>15874.546</v>
      </c>
      <c r="I269" s="76">
        <v>6000</v>
      </c>
      <c r="J269" s="76">
        <v>0</v>
      </c>
      <c r="K269" s="201" t="s">
        <v>23</v>
      </c>
      <c r="L269" s="72" t="s">
        <v>667</v>
      </c>
      <c r="M269" s="72" t="s">
        <v>668</v>
      </c>
      <c r="N269" s="224" t="s">
        <v>669</v>
      </c>
      <c r="O269" s="360" t="s">
        <v>1353</v>
      </c>
      <c r="P269" s="401" t="s">
        <v>1566</v>
      </c>
    </row>
    <row r="270" spans="1:16" ht="141.75" x14ac:dyDescent="0.25">
      <c r="A270" s="14">
        <v>3</v>
      </c>
      <c r="B270" s="72" t="s">
        <v>670</v>
      </c>
      <c r="C270" s="72" t="s">
        <v>38</v>
      </c>
      <c r="D270" s="72" t="s">
        <v>529</v>
      </c>
      <c r="E270" s="76">
        <v>188761.538</v>
      </c>
      <c r="F270" s="76">
        <v>52268.169000000002</v>
      </c>
      <c r="G270" s="76">
        <f>H270+I270</f>
        <v>18180.576000000001</v>
      </c>
      <c r="H270" s="76">
        <v>15180.575999999999</v>
      </c>
      <c r="I270" s="76">
        <v>3000</v>
      </c>
      <c r="J270" s="76">
        <v>0</v>
      </c>
      <c r="K270" s="201" t="s">
        <v>23</v>
      </c>
      <c r="L270" s="72" t="s">
        <v>671</v>
      </c>
      <c r="M270" s="72" t="s">
        <v>672</v>
      </c>
      <c r="N270" s="224" t="s">
        <v>673</v>
      </c>
      <c r="O270" s="360" t="s">
        <v>1353</v>
      </c>
      <c r="P270" s="401" t="s">
        <v>1566</v>
      </c>
    </row>
    <row r="271" spans="1:16" ht="110.25" x14ac:dyDescent="0.25">
      <c r="A271" s="14">
        <v>4</v>
      </c>
      <c r="B271" s="72" t="s">
        <v>674</v>
      </c>
      <c r="C271" s="72" t="s">
        <v>675</v>
      </c>
      <c r="D271" s="72" t="s">
        <v>529</v>
      </c>
      <c r="E271" s="76">
        <v>36078.029000000002</v>
      </c>
      <c r="F271" s="76">
        <v>17153.202000000001</v>
      </c>
      <c r="G271" s="76">
        <f>H271+I271</f>
        <v>17153.202000000001</v>
      </c>
      <c r="H271" s="76">
        <v>12007.241</v>
      </c>
      <c r="I271" s="76">
        <v>5145.9610000000002</v>
      </c>
      <c r="J271" s="76">
        <v>0</v>
      </c>
      <c r="K271" s="201" t="s">
        <v>23</v>
      </c>
      <c r="L271" s="72" t="s">
        <v>676</v>
      </c>
      <c r="M271" s="72" t="s">
        <v>677</v>
      </c>
      <c r="N271" s="224" t="s">
        <v>678</v>
      </c>
      <c r="O271" s="360" t="s">
        <v>1353</v>
      </c>
      <c r="P271" s="401" t="s">
        <v>1566</v>
      </c>
    </row>
    <row r="272" spans="1:16" ht="110.25" x14ac:dyDescent="0.25">
      <c r="A272" s="14">
        <v>5</v>
      </c>
      <c r="B272" s="72" t="s">
        <v>679</v>
      </c>
      <c r="C272" s="72" t="s">
        <v>63</v>
      </c>
      <c r="D272" s="72" t="s">
        <v>529</v>
      </c>
      <c r="E272" s="76">
        <v>23978.071</v>
      </c>
      <c r="F272" s="76">
        <v>5467.6279999999997</v>
      </c>
      <c r="G272" s="76">
        <f>H272+I272</f>
        <v>5467.6279999999997</v>
      </c>
      <c r="H272" s="76">
        <v>4867.6279999999997</v>
      </c>
      <c r="I272" s="76">
        <v>600</v>
      </c>
      <c r="J272" s="76">
        <v>0</v>
      </c>
      <c r="K272" s="201" t="s">
        <v>23</v>
      </c>
      <c r="L272" s="72" t="s">
        <v>680</v>
      </c>
      <c r="M272" s="72" t="s">
        <v>672</v>
      </c>
      <c r="N272" s="224" t="s">
        <v>665</v>
      </c>
      <c r="O272" s="360" t="s">
        <v>1353</v>
      </c>
      <c r="P272" s="401" t="s">
        <v>1566</v>
      </c>
    </row>
    <row r="273" spans="1:16" x14ac:dyDescent="0.25">
      <c r="A273" s="755" t="s">
        <v>681</v>
      </c>
      <c r="B273" s="755"/>
      <c r="C273" s="755"/>
      <c r="D273" s="755"/>
      <c r="E273" s="755"/>
      <c r="F273" s="755"/>
      <c r="G273" s="755"/>
      <c r="H273" s="755"/>
      <c r="I273" s="755"/>
      <c r="J273" s="755"/>
      <c r="K273" s="755"/>
      <c r="L273" s="755"/>
      <c r="M273" s="755"/>
      <c r="N273" s="466"/>
      <c r="O273" s="360"/>
      <c r="P273" s="720"/>
    </row>
    <row r="274" spans="1:16" x14ac:dyDescent="0.25">
      <c r="A274" s="755" t="s">
        <v>682</v>
      </c>
      <c r="B274" s="755"/>
      <c r="C274" s="755"/>
      <c r="D274" s="755"/>
      <c r="E274" s="755"/>
      <c r="F274" s="755"/>
      <c r="G274" s="755"/>
      <c r="H274" s="755"/>
      <c r="I274" s="755"/>
      <c r="J274" s="755"/>
      <c r="K274" s="755"/>
      <c r="L274" s="755"/>
      <c r="M274" s="755"/>
      <c r="N274" s="755"/>
      <c r="O274" s="360"/>
      <c r="P274" s="720"/>
    </row>
    <row r="275" spans="1:16" x14ac:dyDescent="0.25">
      <c r="A275" s="225"/>
      <c r="B275" s="14" t="s">
        <v>400</v>
      </c>
      <c r="C275" s="211"/>
      <c r="D275" s="211"/>
      <c r="E275" s="222">
        <f t="shared" ref="E275:J275" si="40">SUM(E276:E289)</f>
        <v>540414.81999999983</v>
      </c>
      <c r="F275" s="222">
        <f t="shared" si="40"/>
        <v>389279.41700000002</v>
      </c>
      <c r="G275" s="222">
        <f t="shared" si="40"/>
        <v>297395.63400000008</v>
      </c>
      <c r="H275" s="222">
        <v>186163.89499999999</v>
      </c>
      <c r="I275" s="222">
        <f t="shared" si="40"/>
        <v>111231.73899999997</v>
      </c>
      <c r="J275" s="222">
        <f t="shared" si="40"/>
        <v>0</v>
      </c>
      <c r="K275" s="225"/>
      <c r="L275" s="225"/>
      <c r="M275" s="225"/>
      <c r="N275" s="225"/>
      <c r="O275" s="360"/>
      <c r="P275" s="720"/>
    </row>
    <row r="276" spans="1:16" ht="110.25" x14ac:dyDescent="0.25">
      <c r="A276" s="14">
        <v>6</v>
      </c>
      <c r="B276" s="72" t="s">
        <v>683</v>
      </c>
      <c r="C276" s="72">
        <v>2020</v>
      </c>
      <c r="D276" s="72" t="s">
        <v>684</v>
      </c>
      <c r="E276" s="76">
        <v>102747.55499999999</v>
      </c>
      <c r="F276" s="76">
        <v>55672.074999999997</v>
      </c>
      <c r="G276" s="76">
        <f t="shared" ref="G276:G286" si="41">H276+I276</f>
        <v>55672.074999999997</v>
      </c>
      <c r="H276" s="76">
        <v>25672.075000000001</v>
      </c>
      <c r="I276" s="76">
        <v>30000</v>
      </c>
      <c r="J276" s="76">
        <v>0</v>
      </c>
      <c r="K276" s="201" t="s">
        <v>23</v>
      </c>
      <c r="L276" s="72" t="s">
        <v>685</v>
      </c>
      <c r="M276" s="72" t="s">
        <v>686</v>
      </c>
      <c r="N276" s="72" t="s">
        <v>673</v>
      </c>
      <c r="O276" s="360">
        <v>74.090900000000005</v>
      </c>
      <c r="P276" s="401" t="s">
        <v>1566</v>
      </c>
    </row>
    <row r="277" spans="1:16" ht="141.75" x14ac:dyDescent="0.25">
      <c r="A277" s="14">
        <v>7</v>
      </c>
      <c r="B277" s="72" t="s">
        <v>687</v>
      </c>
      <c r="C277" s="72" t="s">
        <v>21</v>
      </c>
      <c r="D277" s="72" t="s">
        <v>688</v>
      </c>
      <c r="E277" s="76">
        <v>76779.03</v>
      </c>
      <c r="F277" s="76">
        <v>54751.953000000001</v>
      </c>
      <c r="G277" s="76">
        <f t="shared" si="41"/>
        <v>41063.964</v>
      </c>
      <c r="H277" s="76">
        <v>13687.987999999999</v>
      </c>
      <c r="I277" s="76">
        <v>27375.975999999999</v>
      </c>
      <c r="J277" s="76">
        <v>0</v>
      </c>
      <c r="K277" s="201" t="s">
        <v>23</v>
      </c>
      <c r="L277" s="72" t="s">
        <v>689</v>
      </c>
      <c r="M277" s="72" t="s">
        <v>690</v>
      </c>
      <c r="N277" s="72" t="s">
        <v>673</v>
      </c>
      <c r="O277" s="360">
        <v>67.2727</v>
      </c>
      <c r="P277" s="401" t="s">
        <v>1566</v>
      </c>
    </row>
    <row r="278" spans="1:16" ht="126" x14ac:dyDescent="0.25">
      <c r="A278" s="14">
        <v>8</v>
      </c>
      <c r="B278" s="72" t="s">
        <v>691</v>
      </c>
      <c r="C278" s="72">
        <v>2020</v>
      </c>
      <c r="D278" s="72" t="s">
        <v>160</v>
      </c>
      <c r="E278" s="76">
        <v>39345.273999999998</v>
      </c>
      <c r="F278" s="76">
        <v>35707.402999999998</v>
      </c>
      <c r="G278" s="76">
        <f t="shared" si="41"/>
        <v>35707.402999999998</v>
      </c>
      <c r="H278" s="76">
        <v>21424.441999999999</v>
      </c>
      <c r="I278" s="76">
        <v>14282.960999999999</v>
      </c>
      <c r="J278" s="76">
        <v>0</v>
      </c>
      <c r="K278" s="201" t="s">
        <v>23</v>
      </c>
      <c r="L278" s="72" t="s">
        <v>692</v>
      </c>
      <c r="M278" s="72" t="s">
        <v>693</v>
      </c>
      <c r="N278" s="72" t="s">
        <v>673</v>
      </c>
      <c r="O278" s="360">
        <v>70</v>
      </c>
      <c r="P278" s="401" t="s">
        <v>1680</v>
      </c>
    </row>
    <row r="279" spans="1:16" ht="126" x14ac:dyDescent="0.25">
      <c r="A279" s="14">
        <v>9</v>
      </c>
      <c r="B279" s="72" t="s">
        <v>694</v>
      </c>
      <c r="C279" s="72" t="s">
        <v>345</v>
      </c>
      <c r="D279" s="72" t="s">
        <v>695</v>
      </c>
      <c r="E279" s="76">
        <v>118672.38800000001</v>
      </c>
      <c r="F279" s="76">
        <v>98938.862999999998</v>
      </c>
      <c r="G279" s="76">
        <f t="shared" si="41"/>
        <v>28120.813999999998</v>
      </c>
      <c r="H279" s="76">
        <v>18226.928</v>
      </c>
      <c r="I279" s="76">
        <v>9893.8860000000004</v>
      </c>
      <c r="J279" s="76">
        <v>0</v>
      </c>
      <c r="K279" s="201" t="s">
        <v>23</v>
      </c>
      <c r="L279" s="72" t="s">
        <v>696</v>
      </c>
      <c r="M279" s="72" t="s">
        <v>697</v>
      </c>
      <c r="N279" s="72" t="s">
        <v>673</v>
      </c>
      <c r="O279" s="360">
        <v>64.090900000000005</v>
      </c>
      <c r="P279" s="401" t="s">
        <v>1566</v>
      </c>
    </row>
    <row r="280" spans="1:16" ht="126" x14ac:dyDescent="0.25">
      <c r="A280" s="14">
        <v>10</v>
      </c>
      <c r="B280" s="72" t="s">
        <v>698</v>
      </c>
      <c r="C280" s="72" t="s">
        <v>21</v>
      </c>
      <c r="D280" s="72" t="s">
        <v>549</v>
      </c>
      <c r="E280" s="76">
        <v>24755.491000000002</v>
      </c>
      <c r="F280" s="76">
        <v>24755.491000000002</v>
      </c>
      <c r="G280" s="76">
        <f t="shared" si="41"/>
        <v>17377.745999999999</v>
      </c>
      <c r="H280" s="76">
        <v>13664.422</v>
      </c>
      <c r="I280" s="76">
        <v>3713.3240000000001</v>
      </c>
      <c r="J280" s="76">
        <v>0</v>
      </c>
      <c r="K280" s="201" t="s">
        <v>23</v>
      </c>
      <c r="L280" s="72" t="s">
        <v>699</v>
      </c>
      <c r="M280" s="72" t="s">
        <v>700</v>
      </c>
      <c r="N280" s="72" t="s">
        <v>673</v>
      </c>
      <c r="O280" s="360">
        <v>67.2727</v>
      </c>
      <c r="P280" s="401" t="s">
        <v>1680</v>
      </c>
    </row>
    <row r="281" spans="1:16" ht="110.25" x14ac:dyDescent="0.25">
      <c r="A281" s="14">
        <v>11</v>
      </c>
      <c r="B281" s="72" t="s">
        <v>701</v>
      </c>
      <c r="C281" s="72">
        <v>2020</v>
      </c>
      <c r="D281" s="72" t="s">
        <v>702</v>
      </c>
      <c r="E281" s="76">
        <v>11455.316000000001</v>
      </c>
      <c r="F281" s="76">
        <v>11455.316000000001</v>
      </c>
      <c r="G281" s="76">
        <f t="shared" si="41"/>
        <v>11455.315999999999</v>
      </c>
      <c r="H281" s="76">
        <v>10309.784</v>
      </c>
      <c r="I281" s="76">
        <v>1145.5319999999999</v>
      </c>
      <c r="J281" s="76">
        <v>0</v>
      </c>
      <c r="K281" s="201" t="s">
        <v>23</v>
      </c>
      <c r="L281" s="72" t="s">
        <v>703</v>
      </c>
      <c r="M281" s="72" t="s">
        <v>704</v>
      </c>
      <c r="N281" s="72" t="s">
        <v>673</v>
      </c>
      <c r="O281" s="360">
        <v>57.7273</v>
      </c>
      <c r="P281" s="401" t="s">
        <v>1566</v>
      </c>
    </row>
    <row r="282" spans="1:16" ht="110.25" x14ac:dyDescent="0.25">
      <c r="A282" s="14">
        <v>12</v>
      </c>
      <c r="B282" s="72" t="s">
        <v>705</v>
      </c>
      <c r="C282" s="72">
        <v>2020</v>
      </c>
      <c r="D282" s="72" t="s">
        <v>702</v>
      </c>
      <c r="E282" s="76">
        <v>27654.441999999999</v>
      </c>
      <c r="F282" s="76">
        <v>27654.441999999999</v>
      </c>
      <c r="G282" s="76">
        <f t="shared" si="41"/>
        <v>27654.441999999999</v>
      </c>
      <c r="H282" s="76">
        <v>24889</v>
      </c>
      <c r="I282" s="76">
        <v>2765.442</v>
      </c>
      <c r="J282" s="76">
        <v>0</v>
      </c>
      <c r="K282" s="201" t="s">
        <v>23</v>
      </c>
      <c r="L282" s="72" t="s">
        <v>706</v>
      </c>
      <c r="M282" s="72" t="s">
        <v>707</v>
      </c>
      <c r="N282" s="72" t="s">
        <v>673</v>
      </c>
      <c r="O282" s="360">
        <v>60.454500000000003</v>
      </c>
      <c r="P282" s="401" t="s">
        <v>1566</v>
      </c>
    </row>
    <row r="283" spans="1:16" ht="110.25" x14ac:dyDescent="0.25">
      <c r="A283" s="14">
        <v>13</v>
      </c>
      <c r="B283" s="72" t="s">
        <v>708</v>
      </c>
      <c r="C283" s="72">
        <v>2020</v>
      </c>
      <c r="D283" s="72">
        <f>734+64+36</f>
        <v>834</v>
      </c>
      <c r="E283" s="76">
        <v>19298.687000000002</v>
      </c>
      <c r="F283" s="76">
        <v>19298.687000000002</v>
      </c>
      <c r="G283" s="76">
        <f t="shared" si="41"/>
        <v>19298.687000000002</v>
      </c>
      <c r="H283" s="76">
        <v>15438.95</v>
      </c>
      <c r="I283" s="76">
        <v>3859.7370000000001</v>
      </c>
      <c r="J283" s="76">
        <v>0</v>
      </c>
      <c r="K283" s="201" t="s">
        <v>23</v>
      </c>
      <c r="L283" s="72" t="s">
        <v>709</v>
      </c>
      <c r="M283" s="72" t="s">
        <v>710</v>
      </c>
      <c r="N283" s="72" t="s">
        <v>673</v>
      </c>
      <c r="O283" s="360">
        <v>68.181799999999996</v>
      </c>
      <c r="P283" s="401" t="s">
        <v>1680</v>
      </c>
    </row>
    <row r="284" spans="1:16" ht="110.25" x14ac:dyDescent="0.25">
      <c r="A284" s="14">
        <v>14</v>
      </c>
      <c r="B284" s="72" t="s">
        <v>711</v>
      </c>
      <c r="C284" s="72">
        <v>2020</v>
      </c>
      <c r="D284" s="72" t="s">
        <v>712</v>
      </c>
      <c r="E284" s="76">
        <v>28360.312999999998</v>
      </c>
      <c r="F284" s="76">
        <v>28360.312999999998</v>
      </c>
      <c r="G284" s="76">
        <f t="shared" si="41"/>
        <v>28360.313000000002</v>
      </c>
      <c r="H284" s="76">
        <v>19852.219000000001</v>
      </c>
      <c r="I284" s="76">
        <v>8508.0939999999991</v>
      </c>
      <c r="J284" s="76">
        <v>0</v>
      </c>
      <c r="K284" s="201" t="s">
        <v>23</v>
      </c>
      <c r="L284" s="72" t="s">
        <v>713</v>
      </c>
      <c r="M284" s="72" t="s">
        <v>714</v>
      </c>
      <c r="N284" s="72" t="s">
        <v>673</v>
      </c>
      <c r="O284" s="360">
        <v>65.454499999999996</v>
      </c>
      <c r="P284" s="401" t="s">
        <v>1680</v>
      </c>
    </row>
    <row r="285" spans="1:16" ht="126" x14ac:dyDescent="0.25">
      <c r="A285" s="14">
        <v>15</v>
      </c>
      <c r="B285" s="72" t="s">
        <v>715</v>
      </c>
      <c r="C285" s="72">
        <v>2020</v>
      </c>
      <c r="D285" s="72" t="s">
        <v>716</v>
      </c>
      <c r="E285" s="76">
        <v>12125.347</v>
      </c>
      <c r="F285" s="76">
        <v>12125.347</v>
      </c>
      <c r="G285" s="76">
        <f t="shared" si="41"/>
        <v>12125.347</v>
      </c>
      <c r="H285" s="76">
        <v>8487.7430000000004</v>
      </c>
      <c r="I285" s="76">
        <v>3637.6039999999998</v>
      </c>
      <c r="J285" s="76">
        <v>0</v>
      </c>
      <c r="K285" s="201" t="s">
        <v>23</v>
      </c>
      <c r="L285" s="72" t="s">
        <v>717</v>
      </c>
      <c r="M285" s="72" t="s">
        <v>718</v>
      </c>
      <c r="N285" s="72" t="s">
        <v>673</v>
      </c>
      <c r="O285" s="360">
        <v>69.090900000000005</v>
      </c>
      <c r="P285" s="401" t="s">
        <v>1680</v>
      </c>
    </row>
    <row r="286" spans="1:16" ht="110.25" x14ac:dyDescent="0.25">
      <c r="A286" s="14">
        <v>16</v>
      </c>
      <c r="B286" s="72" t="s">
        <v>719</v>
      </c>
      <c r="C286" s="72">
        <v>2020</v>
      </c>
      <c r="D286" s="72" t="s">
        <v>720</v>
      </c>
      <c r="E286" s="76">
        <v>59057.035000000003</v>
      </c>
      <c r="F286" s="76">
        <v>395.58499999999998</v>
      </c>
      <c r="G286" s="76">
        <f t="shared" si="41"/>
        <v>395.58499999999998</v>
      </c>
      <c r="H286" s="76">
        <v>395.58499999999998</v>
      </c>
      <c r="I286" s="76">
        <v>0</v>
      </c>
      <c r="J286" s="76">
        <v>0</v>
      </c>
      <c r="K286" s="201" t="s">
        <v>23</v>
      </c>
      <c r="L286" s="72" t="s">
        <v>721</v>
      </c>
      <c r="M286" s="72" t="s">
        <v>722</v>
      </c>
      <c r="N286" s="72" t="s">
        <v>673</v>
      </c>
      <c r="O286" s="360" t="s">
        <v>1354</v>
      </c>
      <c r="P286" s="401" t="s">
        <v>1566</v>
      </c>
    </row>
    <row r="287" spans="1:16" x14ac:dyDescent="0.25">
      <c r="A287" s="756" t="s">
        <v>723</v>
      </c>
      <c r="B287" s="756"/>
      <c r="C287" s="756"/>
      <c r="D287" s="756"/>
      <c r="E287" s="756"/>
      <c r="F287" s="756"/>
      <c r="G287" s="756"/>
      <c r="H287" s="756"/>
      <c r="I287" s="756"/>
      <c r="J287" s="756"/>
      <c r="K287" s="756"/>
      <c r="L287" s="756"/>
      <c r="M287" s="756"/>
      <c r="N287" s="756"/>
      <c r="O287" s="360"/>
      <c r="P287" s="720"/>
    </row>
    <row r="288" spans="1:16" ht="110.25" x14ac:dyDescent="0.25">
      <c r="A288" s="14">
        <v>17</v>
      </c>
      <c r="B288" s="72" t="s">
        <v>724</v>
      </c>
      <c r="C288" s="72">
        <v>2020</v>
      </c>
      <c r="D288" s="72" t="s">
        <v>529</v>
      </c>
      <c r="E288" s="76">
        <v>14883.58</v>
      </c>
      <c r="F288" s="76">
        <v>14883.58</v>
      </c>
      <c r="G288" s="76">
        <f>H288+I288</f>
        <v>14883.579999999998</v>
      </c>
      <c r="H288" s="76">
        <v>10418.505999999999</v>
      </c>
      <c r="I288" s="76">
        <v>4465.0739999999996</v>
      </c>
      <c r="J288" s="76">
        <v>0</v>
      </c>
      <c r="K288" s="201" t="s">
        <v>23</v>
      </c>
      <c r="L288" s="72" t="s">
        <v>725</v>
      </c>
      <c r="M288" s="72" t="s">
        <v>726</v>
      </c>
      <c r="N288" s="72" t="s">
        <v>669</v>
      </c>
      <c r="O288" s="360">
        <v>72.2727</v>
      </c>
      <c r="P288" s="401" t="s">
        <v>1566</v>
      </c>
    </row>
    <row r="289" spans="1:17" ht="110.25" x14ac:dyDescent="0.25">
      <c r="A289" s="14">
        <v>18</v>
      </c>
      <c r="B289" s="72" t="s">
        <v>727</v>
      </c>
      <c r="C289" s="72">
        <v>2020</v>
      </c>
      <c r="D289" s="72" t="s">
        <v>529</v>
      </c>
      <c r="E289" s="76">
        <v>5280.3620000000001</v>
      </c>
      <c r="F289" s="76">
        <v>5280.3620000000001</v>
      </c>
      <c r="G289" s="76">
        <f>H289+I289</f>
        <v>5280.3620000000001</v>
      </c>
      <c r="H289" s="76">
        <v>3696.2530000000002</v>
      </c>
      <c r="I289" s="76">
        <v>1584.1089999999999</v>
      </c>
      <c r="J289" s="76">
        <v>0</v>
      </c>
      <c r="K289" s="201" t="s">
        <v>23</v>
      </c>
      <c r="L289" s="72" t="s">
        <v>728</v>
      </c>
      <c r="M289" s="72" t="s">
        <v>729</v>
      </c>
      <c r="N289" s="72" t="s">
        <v>669</v>
      </c>
      <c r="O289" s="360">
        <v>69.090900000000005</v>
      </c>
      <c r="P289" s="423" t="s">
        <v>1681</v>
      </c>
    </row>
    <row r="290" spans="1:17" x14ac:dyDescent="0.25">
      <c r="A290" s="138"/>
      <c r="B290" s="119" t="s">
        <v>789</v>
      </c>
      <c r="C290" s="467" t="s">
        <v>142</v>
      </c>
      <c r="D290" s="467" t="s">
        <v>142</v>
      </c>
      <c r="E290" s="468"/>
      <c r="F290" s="468"/>
      <c r="G290" s="469">
        <f>G294+G295+G310</f>
        <v>146739.40899999999</v>
      </c>
      <c r="H290" s="469">
        <f>H294+H295+H310</f>
        <v>132444.978</v>
      </c>
      <c r="I290" s="469">
        <f>I294+I295+I310</f>
        <v>14297.431</v>
      </c>
      <c r="J290" s="468"/>
      <c r="K290" s="138"/>
      <c r="L290" s="138"/>
      <c r="M290" s="138"/>
      <c r="N290" s="138"/>
      <c r="O290" s="138"/>
      <c r="P290" s="719"/>
    </row>
    <row r="291" spans="1:17" x14ac:dyDescent="0.25">
      <c r="A291" s="72"/>
      <c r="B291" s="168" t="s">
        <v>170</v>
      </c>
      <c r="C291" s="276"/>
      <c r="D291" s="276"/>
      <c r="E291" s="470"/>
      <c r="F291" s="470"/>
      <c r="G291" s="471"/>
      <c r="H291" s="471"/>
      <c r="I291" s="471"/>
      <c r="J291" s="471">
        <v>0</v>
      </c>
      <c r="K291" s="72"/>
      <c r="L291" s="72"/>
      <c r="M291" s="72"/>
      <c r="N291" s="72"/>
      <c r="O291" s="72"/>
      <c r="P291" s="720"/>
    </row>
    <row r="292" spans="1:17" x14ac:dyDescent="0.25">
      <c r="A292" s="757" t="s">
        <v>734</v>
      </c>
      <c r="B292" s="757"/>
      <c r="C292" s="757"/>
      <c r="D292" s="211" t="s">
        <v>142</v>
      </c>
      <c r="E292" s="472" t="s">
        <v>142</v>
      </c>
      <c r="F292" s="472" t="s">
        <v>142</v>
      </c>
      <c r="G292" s="471"/>
      <c r="H292" s="471"/>
      <c r="I292" s="471" t="s">
        <v>142</v>
      </c>
      <c r="J292" s="471" t="s">
        <v>142</v>
      </c>
      <c r="K292" s="14" t="s">
        <v>142</v>
      </c>
      <c r="L292" s="14" t="s">
        <v>142</v>
      </c>
      <c r="M292" s="14" t="s">
        <v>142</v>
      </c>
      <c r="N292" s="14"/>
      <c r="O292" s="14"/>
      <c r="P292" s="720"/>
    </row>
    <row r="293" spans="1:17" ht="31.5" x14ac:dyDescent="0.25">
      <c r="A293" s="473"/>
      <c r="B293" s="78" t="s">
        <v>735</v>
      </c>
      <c r="C293" s="211" t="s">
        <v>142</v>
      </c>
      <c r="D293" s="211" t="s">
        <v>142</v>
      </c>
      <c r="E293" s="472" t="s">
        <v>142</v>
      </c>
      <c r="F293" s="472" t="s">
        <v>142</v>
      </c>
      <c r="G293" s="474">
        <v>542.48126999999999</v>
      </c>
      <c r="H293" s="474">
        <v>542.48126999999999</v>
      </c>
      <c r="I293" s="472" t="s">
        <v>142</v>
      </c>
      <c r="J293" s="472" t="s">
        <v>142</v>
      </c>
      <c r="K293" s="211" t="s">
        <v>142</v>
      </c>
      <c r="L293" s="211" t="s">
        <v>142</v>
      </c>
      <c r="M293" s="211" t="s">
        <v>142</v>
      </c>
      <c r="N293" s="211" t="s">
        <v>142</v>
      </c>
      <c r="O293" s="211" t="s">
        <v>142</v>
      </c>
      <c r="P293" s="720"/>
    </row>
    <row r="294" spans="1:17" x14ac:dyDescent="0.25">
      <c r="A294" s="14"/>
      <c r="B294" s="71" t="s">
        <v>18</v>
      </c>
      <c r="C294" s="211" t="s">
        <v>142</v>
      </c>
      <c r="D294" s="211" t="s">
        <v>142</v>
      </c>
      <c r="E294" s="475">
        <v>0</v>
      </c>
      <c r="F294" s="475">
        <v>0</v>
      </c>
      <c r="G294" s="476">
        <f>G293</f>
        <v>542.48126999999999</v>
      </c>
      <c r="H294" s="476">
        <f>H293</f>
        <v>542.48126999999999</v>
      </c>
      <c r="I294" s="477">
        <v>0</v>
      </c>
      <c r="J294" s="477" t="s">
        <v>142</v>
      </c>
      <c r="K294" s="14" t="s">
        <v>142</v>
      </c>
      <c r="L294" s="14" t="s">
        <v>142</v>
      </c>
      <c r="M294" s="14" t="s">
        <v>142</v>
      </c>
      <c r="N294" s="14"/>
      <c r="O294" s="14"/>
      <c r="P294" s="720"/>
    </row>
    <row r="295" spans="1:17" x14ac:dyDescent="0.25">
      <c r="A295" s="478"/>
      <c r="B295" s="478" t="s">
        <v>736</v>
      </c>
      <c r="C295" s="478"/>
      <c r="D295" s="479"/>
      <c r="E295" s="480">
        <f>E296+E306</f>
        <v>358077.94400000002</v>
      </c>
      <c r="F295" s="480">
        <f>F296+F306</f>
        <v>218116.46600000001</v>
      </c>
      <c r="G295" s="480">
        <f>G296+G306</f>
        <v>146196.92773</v>
      </c>
      <c r="H295" s="480">
        <f>H296+H306</f>
        <v>131902.49673000001</v>
      </c>
      <c r="I295" s="480">
        <f>I296+I306</f>
        <v>14297.431</v>
      </c>
      <c r="J295" s="481"/>
      <c r="K295" s="482"/>
      <c r="L295" s="479"/>
      <c r="M295" s="482"/>
      <c r="N295" s="482"/>
      <c r="O295" s="482"/>
      <c r="P295" s="720"/>
    </row>
    <row r="296" spans="1:17" x14ac:dyDescent="0.25">
      <c r="A296" s="14"/>
      <c r="B296" s="71" t="s">
        <v>737</v>
      </c>
      <c r="C296" s="14"/>
      <c r="D296" s="274"/>
      <c r="E296" s="476">
        <f>SUM(E297:E305)</f>
        <v>267987.34399999998</v>
      </c>
      <c r="F296" s="476">
        <f>SUM(F297:F305)</f>
        <v>128242.171</v>
      </c>
      <c r="G296" s="476">
        <f>SUM(G297:G305)</f>
        <v>112503.65172999998</v>
      </c>
      <c r="H296" s="476">
        <f>SUM(H297:H305)</f>
        <v>101356.28473</v>
      </c>
      <c r="I296" s="476">
        <f>SUM(I297:I305)</f>
        <v>11150.367</v>
      </c>
      <c r="J296" s="477"/>
      <c r="K296" s="14"/>
      <c r="L296" s="274"/>
      <c r="M296" s="14"/>
      <c r="N296" s="14"/>
      <c r="O296" s="14"/>
      <c r="P296" s="720"/>
    </row>
    <row r="297" spans="1:17" ht="157.5" x14ac:dyDescent="0.25">
      <c r="A297" s="483">
        <v>1</v>
      </c>
      <c r="B297" s="78" t="s">
        <v>738</v>
      </c>
      <c r="C297" s="72" t="s">
        <v>63</v>
      </c>
      <c r="D297" s="276" t="s">
        <v>739</v>
      </c>
      <c r="E297" s="474">
        <v>36384.953000000001</v>
      </c>
      <c r="F297" s="474">
        <v>12975.306</v>
      </c>
      <c r="G297" s="474">
        <v>12975.306</v>
      </c>
      <c r="H297" s="484">
        <v>11677.775</v>
      </c>
      <c r="I297" s="484">
        <v>1297.5309999999999</v>
      </c>
      <c r="J297" s="485">
        <v>0</v>
      </c>
      <c r="K297" s="473" t="s">
        <v>740</v>
      </c>
      <c r="L297" s="473" t="s">
        <v>741</v>
      </c>
      <c r="M297" s="473" t="s">
        <v>742</v>
      </c>
      <c r="N297" s="486" t="s">
        <v>743</v>
      </c>
      <c r="O297" s="487">
        <v>57</v>
      </c>
      <c r="P297" s="639" t="s">
        <v>1903</v>
      </c>
    </row>
    <row r="298" spans="1:17" s="584" customFormat="1" ht="409.5" x14ac:dyDescent="0.25">
      <c r="A298" s="483">
        <v>2</v>
      </c>
      <c r="B298" s="78" t="s">
        <v>744</v>
      </c>
      <c r="C298" s="72" t="s">
        <v>63</v>
      </c>
      <c r="D298" s="72" t="s">
        <v>745</v>
      </c>
      <c r="E298" s="474">
        <v>47412.68</v>
      </c>
      <c r="F298" s="474">
        <v>25288.12</v>
      </c>
      <c r="G298" s="474">
        <v>25288.12</v>
      </c>
      <c r="H298" s="474">
        <v>22762.308000000001</v>
      </c>
      <c r="I298" s="474">
        <v>2528.8119999999999</v>
      </c>
      <c r="J298" s="488">
        <v>0</v>
      </c>
      <c r="K298" s="473" t="s">
        <v>740</v>
      </c>
      <c r="L298" s="473" t="s">
        <v>746</v>
      </c>
      <c r="M298" s="473" t="s">
        <v>747</v>
      </c>
      <c r="N298" s="486" t="s">
        <v>748</v>
      </c>
      <c r="O298" s="487">
        <v>58.235300000000002</v>
      </c>
      <c r="P298" s="639" t="s">
        <v>1904</v>
      </c>
      <c r="Q298" s="559"/>
    </row>
    <row r="299" spans="1:17" s="575" customFormat="1" ht="15.75" customHeight="1" x14ac:dyDescent="0.25">
      <c r="A299" s="483">
        <v>3</v>
      </c>
      <c r="B299" s="78" t="s">
        <v>749</v>
      </c>
      <c r="C299" s="72" t="s">
        <v>28</v>
      </c>
      <c r="D299" s="276" t="s">
        <v>750</v>
      </c>
      <c r="E299" s="474">
        <v>27988.010999999999</v>
      </c>
      <c r="F299" s="474">
        <v>26738.521000000001</v>
      </c>
      <c r="G299" s="490">
        <f>H299+I299</f>
        <v>11000.00173</v>
      </c>
      <c r="H299" s="490">
        <v>10000.00073</v>
      </c>
      <c r="I299" s="474">
        <v>1000.001</v>
      </c>
      <c r="J299" s="488">
        <v>0</v>
      </c>
      <c r="K299" s="473" t="s">
        <v>740</v>
      </c>
      <c r="L299" s="473" t="s">
        <v>751</v>
      </c>
      <c r="M299" s="473" t="s">
        <v>752</v>
      </c>
      <c r="N299" s="486" t="s">
        <v>753</v>
      </c>
      <c r="O299" s="487">
        <v>52.352899999999998</v>
      </c>
      <c r="P299" s="639" t="s">
        <v>1905</v>
      </c>
      <c r="Q299" s="559"/>
    </row>
    <row r="300" spans="1:17" s="575" customFormat="1" x14ac:dyDescent="0.25">
      <c r="A300" s="14"/>
      <c r="B300" s="775" t="s">
        <v>112</v>
      </c>
      <c r="C300" s="775"/>
      <c r="D300" s="775"/>
      <c r="E300" s="775"/>
      <c r="F300" s="474"/>
      <c r="G300" s="474"/>
      <c r="H300" s="474"/>
      <c r="I300" s="474"/>
      <c r="J300" s="471"/>
      <c r="K300" s="72"/>
      <c r="L300" s="72"/>
      <c r="M300" s="72"/>
      <c r="N300" s="72"/>
      <c r="O300" s="224"/>
      <c r="P300" s="72"/>
      <c r="Q300" s="559"/>
    </row>
    <row r="301" spans="1:17" s="575" customFormat="1" ht="283.5" x14ac:dyDescent="0.25">
      <c r="A301" s="483">
        <v>4</v>
      </c>
      <c r="B301" s="72" t="s">
        <v>754</v>
      </c>
      <c r="C301" s="72" t="s">
        <v>208</v>
      </c>
      <c r="D301" s="72" t="s">
        <v>755</v>
      </c>
      <c r="E301" s="474">
        <v>61721.125</v>
      </c>
      <c r="F301" s="474">
        <v>14364.084999999999</v>
      </c>
      <c r="G301" s="474">
        <v>14364.084999999999</v>
      </c>
      <c r="H301" s="474">
        <v>12927.675999999999</v>
      </c>
      <c r="I301" s="491">
        <v>1436.4090000000001</v>
      </c>
      <c r="J301" s="488">
        <v>0</v>
      </c>
      <c r="K301" s="473" t="s">
        <v>740</v>
      </c>
      <c r="L301" s="473" t="s">
        <v>756</v>
      </c>
      <c r="M301" s="473" t="s">
        <v>757</v>
      </c>
      <c r="N301" s="486" t="s">
        <v>758</v>
      </c>
      <c r="O301" s="487">
        <v>71.428569999999993</v>
      </c>
      <c r="P301" s="639" t="s">
        <v>1906</v>
      </c>
      <c r="Q301" s="559"/>
    </row>
    <row r="302" spans="1:17" ht="409.5" x14ac:dyDescent="0.25">
      <c r="A302" s="483">
        <v>5</v>
      </c>
      <c r="B302" s="216" t="s">
        <v>759</v>
      </c>
      <c r="C302" s="72" t="s">
        <v>42</v>
      </c>
      <c r="D302" s="72" t="s">
        <v>760</v>
      </c>
      <c r="E302" s="474">
        <v>8708.0439999999999</v>
      </c>
      <c r="F302" s="474">
        <v>6254.5389999999998</v>
      </c>
      <c r="G302" s="490">
        <f>H302+I302</f>
        <v>6254.5389999999998</v>
      </c>
      <c r="H302" s="474">
        <v>5629.085</v>
      </c>
      <c r="I302" s="474">
        <v>625.45399999999995</v>
      </c>
      <c r="J302" s="488">
        <v>0</v>
      </c>
      <c r="K302" s="473" t="s">
        <v>740</v>
      </c>
      <c r="L302" s="473" t="s">
        <v>761</v>
      </c>
      <c r="M302" s="473" t="s">
        <v>762</v>
      </c>
      <c r="N302" s="486" t="s">
        <v>763</v>
      </c>
      <c r="O302" s="487">
        <v>58.235300000000002</v>
      </c>
      <c r="P302" s="639" t="s">
        <v>1907</v>
      </c>
    </row>
    <row r="303" spans="1:17" x14ac:dyDescent="0.25">
      <c r="A303" s="14"/>
      <c r="B303" s="729" t="s">
        <v>588</v>
      </c>
      <c r="C303" s="729"/>
      <c r="D303" s="729"/>
      <c r="E303" s="729"/>
      <c r="F303" s="474"/>
      <c r="G303" s="474"/>
      <c r="H303" s="474"/>
      <c r="I303" s="474"/>
      <c r="J303" s="471"/>
      <c r="K303" s="72"/>
      <c r="L303" s="72"/>
      <c r="M303" s="72"/>
      <c r="N303" s="72"/>
      <c r="O303" s="224"/>
      <c r="P303" s="72"/>
    </row>
    <row r="304" spans="1:17" ht="189" x14ac:dyDescent="0.25">
      <c r="A304" s="473">
        <v>6</v>
      </c>
      <c r="B304" s="78" t="s">
        <v>764</v>
      </c>
      <c r="C304" s="72" t="s">
        <v>208</v>
      </c>
      <c r="D304" s="72" t="s">
        <v>765</v>
      </c>
      <c r="E304" s="492">
        <v>39350.218999999997</v>
      </c>
      <c r="F304" s="492">
        <v>26926.07</v>
      </c>
      <c r="G304" s="492">
        <v>26926.07</v>
      </c>
      <c r="H304" s="492">
        <v>24233.463</v>
      </c>
      <c r="I304" s="492">
        <v>2692.607</v>
      </c>
      <c r="J304" s="488">
        <v>0</v>
      </c>
      <c r="K304" s="473" t="s">
        <v>740</v>
      </c>
      <c r="L304" s="473" t="s">
        <v>766</v>
      </c>
      <c r="M304" s="473" t="s">
        <v>767</v>
      </c>
      <c r="N304" s="486" t="s">
        <v>768</v>
      </c>
      <c r="O304" s="493">
        <v>53.333329999999997</v>
      </c>
      <c r="P304" s="72" t="s">
        <v>1908</v>
      </c>
    </row>
    <row r="305" spans="1:16" ht="189" x14ac:dyDescent="0.25">
      <c r="A305" s="494">
        <v>7</v>
      </c>
      <c r="B305" s="78" t="s">
        <v>769</v>
      </c>
      <c r="C305" s="72" t="s">
        <v>208</v>
      </c>
      <c r="D305" s="72" t="s">
        <v>770</v>
      </c>
      <c r="E305" s="492">
        <v>46422.311999999998</v>
      </c>
      <c r="F305" s="492">
        <v>15695.53</v>
      </c>
      <c r="G305" s="492">
        <v>15695.53</v>
      </c>
      <c r="H305" s="492">
        <v>14125.977000000001</v>
      </c>
      <c r="I305" s="492">
        <v>1569.5530000000001</v>
      </c>
      <c r="J305" s="488">
        <v>0</v>
      </c>
      <c r="K305" s="473" t="s">
        <v>740</v>
      </c>
      <c r="L305" s="473" t="s">
        <v>771</v>
      </c>
      <c r="M305" s="473" t="s">
        <v>772</v>
      </c>
      <c r="N305" s="486" t="s">
        <v>768</v>
      </c>
      <c r="O305" s="487">
        <v>50.333329999999997</v>
      </c>
      <c r="P305" s="639" t="s">
        <v>1907</v>
      </c>
    </row>
    <row r="306" spans="1:16" x14ac:dyDescent="0.25">
      <c r="A306" s="477"/>
      <c r="B306" s="168" t="s">
        <v>773</v>
      </c>
      <c r="C306" s="477"/>
      <c r="D306" s="477"/>
      <c r="E306" s="476">
        <f t="shared" ref="E306:J306" si="42">SUM(E307:E309)</f>
        <v>90090.6</v>
      </c>
      <c r="F306" s="476">
        <f t="shared" si="42"/>
        <v>89874.294999999998</v>
      </c>
      <c r="G306" s="476">
        <f t="shared" si="42"/>
        <v>33693.275999999998</v>
      </c>
      <c r="H306" s="476">
        <f t="shared" si="42"/>
        <v>30546.212</v>
      </c>
      <c r="I306" s="476">
        <f t="shared" si="42"/>
        <v>3147.0639999999999</v>
      </c>
      <c r="J306" s="477">
        <f t="shared" si="42"/>
        <v>0</v>
      </c>
      <c r="K306" s="477"/>
      <c r="L306" s="477"/>
      <c r="M306" s="477"/>
      <c r="N306" s="477"/>
      <c r="O306" s="495"/>
      <c r="P306" s="725"/>
    </row>
    <row r="307" spans="1:16" ht="409.5" x14ac:dyDescent="0.25">
      <c r="A307" s="494" t="s">
        <v>774</v>
      </c>
      <c r="B307" s="78" t="s">
        <v>775</v>
      </c>
      <c r="C307" s="72" t="s">
        <v>21</v>
      </c>
      <c r="D307" s="457" t="s">
        <v>776</v>
      </c>
      <c r="E307" s="492">
        <v>30447.305</v>
      </c>
      <c r="F307" s="492">
        <v>30231</v>
      </c>
      <c r="G307" s="496">
        <f>H307+I307</f>
        <v>9471.1380000000008</v>
      </c>
      <c r="H307" s="496">
        <v>8610.125</v>
      </c>
      <c r="I307" s="492">
        <v>861.01300000000003</v>
      </c>
      <c r="J307" s="497">
        <v>0</v>
      </c>
      <c r="K307" s="473" t="s">
        <v>740</v>
      </c>
      <c r="L307" s="473" t="s">
        <v>777</v>
      </c>
      <c r="M307" s="473" t="s">
        <v>778</v>
      </c>
      <c r="N307" s="486" t="s">
        <v>748</v>
      </c>
      <c r="O307" s="493">
        <v>64.6875</v>
      </c>
      <c r="P307" s="483" t="s">
        <v>1909</v>
      </c>
    </row>
    <row r="308" spans="1:16" ht="330.75" x14ac:dyDescent="0.25">
      <c r="A308" s="494" t="s">
        <v>779</v>
      </c>
      <c r="B308" s="78" t="s">
        <v>780</v>
      </c>
      <c r="C308" s="72" t="s">
        <v>21</v>
      </c>
      <c r="D308" s="457" t="s">
        <v>739</v>
      </c>
      <c r="E308" s="492">
        <v>45387.908000000003</v>
      </c>
      <c r="F308" s="492">
        <v>45387.908000000003</v>
      </c>
      <c r="G308" s="496">
        <f>H308+I308</f>
        <v>14978.009999999998</v>
      </c>
      <c r="H308" s="496">
        <v>13616.371999999999</v>
      </c>
      <c r="I308" s="492">
        <v>1361.6379999999999</v>
      </c>
      <c r="J308" s="497">
        <v>0</v>
      </c>
      <c r="K308" s="473" t="s">
        <v>740</v>
      </c>
      <c r="L308" s="473" t="s">
        <v>781</v>
      </c>
      <c r="M308" s="473" t="s">
        <v>782</v>
      </c>
      <c r="N308" s="486" t="s">
        <v>783</v>
      </c>
      <c r="O308" s="493">
        <v>63.4375</v>
      </c>
      <c r="P308" s="639" t="s">
        <v>1910</v>
      </c>
    </row>
    <row r="309" spans="1:16" ht="141.75" x14ac:dyDescent="0.25">
      <c r="A309" s="494" t="s">
        <v>784</v>
      </c>
      <c r="B309" s="78" t="s">
        <v>785</v>
      </c>
      <c r="C309" s="72" t="s">
        <v>21</v>
      </c>
      <c r="D309" s="457" t="s">
        <v>739</v>
      </c>
      <c r="E309" s="492">
        <v>14255.387000000001</v>
      </c>
      <c r="F309" s="492">
        <v>14255.387000000001</v>
      </c>
      <c r="G309" s="496">
        <v>9244.1280000000006</v>
      </c>
      <c r="H309" s="496">
        <v>8319.7150000000001</v>
      </c>
      <c r="I309" s="492">
        <v>924.41300000000001</v>
      </c>
      <c r="J309" s="497">
        <v>0</v>
      </c>
      <c r="K309" s="473" t="s">
        <v>740</v>
      </c>
      <c r="L309" s="473" t="s">
        <v>786</v>
      </c>
      <c r="M309" s="473" t="s">
        <v>787</v>
      </c>
      <c r="N309" s="486" t="s">
        <v>788</v>
      </c>
      <c r="O309" s="493">
        <v>63.125</v>
      </c>
      <c r="P309" s="639" t="s">
        <v>1910</v>
      </c>
    </row>
    <row r="310" spans="1:16" x14ac:dyDescent="0.25">
      <c r="A310" s="498"/>
      <c r="B310" s="498"/>
      <c r="C310" s="498"/>
      <c r="D310" s="498"/>
      <c r="E310" s="499"/>
      <c r="F310" s="499"/>
      <c r="G310" s="500"/>
      <c r="H310" s="500"/>
      <c r="I310" s="499"/>
      <c r="J310" s="497"/>
      <c r="K310" s="473"/>
      <c r="L310" s="473"/>
      <c r="M310" s="473"/>
      <c r="N310" s="486"/>
      <c r="O310" s="487"/>
      <c r="P310" s="720"/>
    </row>
    <row r="311" spans="1:16" x14ac:dyDescent="0.25">
      <c r="A311" s="230"/>
      <c r="B311" s="231" t="s">
        <v>940</v>
      </c>
      <c r="C311" s="230"/>
      <c r="D311" s="230"/>
      <c r="E311" s="232">
        <f>E312+E313+E344</f>
        <v>843894.88299999991</v>
      </c>
      <c r="F311" s="232">
        <f>F312+F313+F344</f>
        <v>545198.10900000005</v>
      </c>
      <c r="G311" s="232">
        <f>G312+G313+G344</f>
        <v>544928.20200000005</v>
      </c>
      <c r="H311" s="232">
        <f>H312+H313+H344</f>
        <v>488155.97100000002</v>
      </c>
      <c r="I311" s="232">
        <f>I312+I313+I344</f>
        <v>56772.231</v>
      </c>
      <c r="J311" s="232">
        <f>J312+J313</f>
        <v>0</v>
      </c>
      <c r="K311" s="230"/>
      <c r="L311" s="230"/>
      <c r="M311" s="230"/>
      <c r="N311" s="233"/>
      <c r="O311" s="233"/>
      <c r="P311" s="720"/>
    </row>
    <row r="312" spans="1:16" x14ac:dyDescent="0.25">
      <c r="A312" s="234"/>
      <c r="B312" s="235" t="s">
        <v>790</v>
      </c>
      <c r="C312" s="234"/>
      <c r="D312" s="234"/>
      <c r="E312" s="236"/>
      <c r="F312" s="236"/>
      <c r="G312" s="236"/>
      <c r="H312" s="236"/>
      <c r="I312" s="236"/>
      <c r="J312" s="236"/>
      <c r="K312" s="234"/>
      <c r="L312" s="234"/>
      <c r="M312" s="234"/>
      <c r="N312" s="237"/>
      <c r="O312" s="237"/>
      <c r="P312" s="720"/>
    </row>
    <row r="313" spans="1:16" x14ac:dyDescent="0.25">
      <c r="A313" s="238"/>
      <c r="B313" s="239" t="s">
        <v>571</v>
      </c>
      <c r="C313" s="240"/>
      <c r="D313" s="241"/>
      <c r="E313" s="242">
        <f t="shared" ref="E313:J313" si="43">E315+E326+E334</f>
        <v>524951.29499999993</v>
      </c>
      <c r="F313" s="242">
        <f t="shared" si="43"/>
        <v>277753.88300000003</v>
      </c>
      <c r="G313" s="242">
        <f t="shared" si="43"/>
        <v>277483.97600000002</v>
      </c>
      <c r="H313" s="242">
        <f t="shared" si="43"/>
        <v>248251.77099999998</v>
      </c>
      <c r="I313" s="242">
        <f t="shared" si="43"/>
        <v>29232.205000000002</v>
      </c>
      <c r="J313" s="242">
        <f t="shared" si="43"/>
        <v>0</v>
      </c>
      <c r="K313" s="243"/>
      <c r="L313" s="244"/>
      <c r="M313" s="244"/>
      <c r="N313" s="226"/>
      <c r="O313" s="226"/>
      <c r="P313" s="720"/>
    </row>
    <row r="314" spans="1:16" x14ac:dyDescent="0.25">
      <c r="A314" s="245"/>
      <c r="B314" s="246" t="s">
        <v>572</v>
      </c>
      <c r="C314" s="245"/>
      <c r="D314" s="245"/>
      <c r="E314" s="247"/>
      <c r="F314" s="247"/>
      <c r="G314" s="247"/>
      <c r="H314" s="247"/>
      <c r="I314" s="247"/>
      <c r="J314" s="247"/>
      <c r="K314" s="245"/>
      <c r="L314" s="245"/>
      <c r="M314" s="245"/>
      <c r="N314" s="248"/>
      <c r="O314" s="248"/>
      <c r="P314" s="720"/>
    </row>
    <row r="315" spans="1:16" x14ac:dyDescent="0.25">
      <c r="A315" s="238"/>
      <c r="B315" s="249" t="s">
        <v>791</v>
      </c>
      <c r="C315" s="240"/>
      <c r="D315" s="241"/>
      <c r="E315" s="242">
        <f t="shared" ref="E315:J315" si="44">SUM(E316:E323)</f>
        <v>293185.489</v>
      </c>
      <c r="F315" s="242">
        <f t="shared" si="44"/>
        <v>123445.16500000001</v>
      </c>
      <c r="G315" s="242">
        <f t="shared" si="44"/>
        <v>123175.258</v>
      </c>
      <c r="H315" s="242">
        <f t="shared" si="44"/>
        <v>109536.061</v>
      </c>
      <c r="I315" s="242">
        <f t="shared" si="44"/>
        <v>13639.197</v>
      </c>
      <c r="J315" s="242">
        <f t="shared" si="44"/>
        <v>0</v>
      </c>
      <c r="K315" s="243"/>
      <c r="L315" s="244"/>
      <c r="M315" s="244"/>
      <c r="N315" s="226"/>
      <c r="O315" s="226"/>
      <c r="P315" s="720"/>
    </row>
    <row r="316" spans="1:16" ht="157.5" x14ac:dyDescent="0.25">
      <c r="A316" s="250">
        <v>1</v>
      </c>
      <c r="B316" s="226" t="s">
        <v>792</v>
      </c>
      <c r="C316" s="251" t="s">
        <v>42</v>
      </c>
      <c r="D316" s="227" t="s">
        <v>793</v>
      </c>
      <c r="E316" s="251">
        <v>17798.580000000002</v>
      </c>
      <c r="F316" s="251">
        <v>6373.6</v>
      </c>
      <c r="G316" s="252">
        <f t="shared" ref="G316:G322" si="45">H316+I316</f>
        <v>6373.5999999999995</v>
      </c>
      <c r="H316" s="252">
        <v>5736.2</v>
      </c>
      <c r="I316" s="252">
        <v>637.4</v>
      </c>
      <c r="J316" s="242"/>
      <c r="K316" s="226" t="s">
        <v>23</v>
      </c>
      <c r="L316" s="228" t="s">
        <v>794</v>
      </c>
      <c r="M316" s="227" t="s">
        <v>795</v>
      </c>
      <c r="N316" s="253" t="s">
        <v>796</v>
      </c>
      <c r="O316" s="253"/>
      <c r="P316" s="213" t="s">
        <v>1566</v>
      </c>
    </row>
    <row r="317" spans="1:16" ht="141.75" x14ac:dyDescent="0.25">
      <c r="A317" s="250">
        <v>2</v>
      </c>
      <c r="B317" s="226" t="s">
        <v>797</v>
      </c>
      <c r="C317" s="251" t="s">
        <v>63</v>
      </c>
      <c r="D317" s="227" t="s">
        <v>798</v>
      </c>
      <c r="E317" s="226">
        <v>70469.054000000004</v>
      </c>
      <c r="F317" s="226">
        <v>38709.357000000004</v>
      </c>
      <c r="G317" s="252">
        <f t="shared" si="45"/>
        <v>38709.357000000004</v>
      </c>
      <c r="H317" s="252">
        <v>34838.421000000002</v>
      </c>
      <c r="I317" s="252">
        <v>3870.9360000000001</v>
      </c>
      <c r="J317" s="254"/>
      <c r="K317" s="226" t="s">
        <v>23</v>
      </c>
      <c r="L317" s="228" t="s">
        <v>799</v>
      </c>
      <c r="M317" s="227" t="s">
        <v>800</v>
      </c>
      <c r="N317" s="253" t="s">
        <v>801</v>
      </c>
      <c r="O317" s="253"/>
      <c r="P317" s="213" t="s">
        <v>1566</v>
      </c>
    </row>
    <row r="318" spans="1:16" ht="141.75" x14ac:dyDescent="0.25">
      <c r="A318" s="250">
        <v>3</v>
      </c>
      <c r="B318" s="226" t="s">
        <v>802</v>
      </c>
      <c r="C318" s="251" t="s">
        <v>42</v>
      </c>
      <c r="D318" s="227" t="s">
        <v>803</v>
      </c>
      <c r="E318" s="251">
        <v>25200.037</v>
      </c>
      <c r="F318" s="251">
        <v>15703.323</v>
      </c>
      <c r="G318" s="252">
        <f t="shared" si="45"/>
        <v>15703.323</v>
      </c>
      <c r="H318" s="252">
        <v>14132.99</v>
      </c>
      <c r="I318" s="252">
        <v>1570.3330000000001</v>
      </c>
      <c r="J318" s="242"/>
      <c r="K318" s="226" t="s">
        <v>23</v>
      </c>
      <c r="L318" s="228" t="s">
        <v>804</v>
      </c>
      <c r="M318" s="227" t="s">
        <v>805</v>
      </c>
      <c r="N318" s="253" t="s">
        <v>806</v>
      </c>
      <c r="O318" s="253"/>
      <c r="P318" s="213" t="s">
        <v>1566</v>
      </c>
    </row>
    <row r="319" spans="1:16" ht="126" x14ac:dyDescent="0.25">
      <c r="A319" s="250">
        <v>4</v>
      </c>
      <c r="B319" s="226" t="s">
        <v>807</v>
      </c>
      <c r="C319" s="251" t="s">
        <v>63</v>
      </c>
      <c r="D319" s="227" t="s">
        <v>808</v>
      </c>
      <c r="E319" s="251">
        <v>39725.165000000001</v>
      </c>
      <c r="F319" s="251">
        <v>7348.2839999999997</v>
      </c>
      <c r="G319" s="252">
        <f t="shared" si="45"/>
        <v>7348.2839999999997</v>
      </c>
      <c r="H319" s="252">
        <v>6613.4560000000001</v>
      </c>
      <c r="I319" s="252">
        <v>734.82799999999997</v>
      </c>
      <c r="J319" s="242"/>
      <c r="K319" s="226" t="s">
        <v>23</v>
      </c>
      <c r="L319" s="228" t="s">
        <v>809</v>
      </c>
      <c r="M319" s="227" t="s">
        <v>810</v>
      </c>
      <c r="N319" s="253" t="s">
        <v>811</v>
      </c>
      <c r="O319" s="253"/>
      <c r="P319" s="213" t="s">
        <v>1682</v>
      </c>
    </row>
    <row r="320" spans="1:16" ht="78.75" x14ac:dyDescent="0.25">
      <c r="A320" s="250">
        <v>5</v>
      </c>
      <c r="B320" s="226" t="s">
        <v>812</v>
      </c>
      <c r="C320" s="251" t="s">
        <v>63</v>
      </c>
      <c r="D320" s="227" t="s">
        <v>808</v>
      </c>
      <c r="E320" s="251">
        <v>68072.773000000001</v>
      </c>
      <c r="F320" s="251">
        <v>29670.011999999999</v>
      </c>
      <c r="G320" s="252">
        <f t="shared" si="45"/>
        <v>29670.011999999999</v>
      </c>
      <c r="H320" s="252">
        <v>26703.011999999999</v>
      </c>
      <c r="I320" s="252">
        <v>2967</v>
      </c>
      <c r="J320" s="242"/>
      <c r="K320" s="226" t="s">
        <v>23</v>
      </c>
      <c r="L320" s="228" t="s">
        <v>813</v>
      </c>
      <c r="M320" s="227" t="s">
        <v>814</v>
      </c>
      <c r="N320" s="253" t="s">
        <v>811</v>
      </c>
      <c r="O320" s="253"/>
      <c r="P320" s="213" t="s">
        <v>1682</v>
      </c>
    </row>
    <row r="321" spans="1:17" ht="141.75" x14ac:dyDescent="0.25">
      <c r="A321" s="250">
        <v>6</v>
      </c>
      <c r="B321" s="226" t="s">
        <v>815</v>
      </c>
      <c r="C321" s="251" t="s">
        <v>208</v>
      </c>
      <c r="D321" s="227" t="s">
        <v>816</v>
      </c>
      <c r="E321" s="251">
        <v>46822.855000000003</v>
      </c>
      <c r="F321" s="226">
        <v>14135.589</v>
      </c>
      <c r="G321" s="252">
        <f t="shared" si="45"/>
        <v>14135.589</v>
      </c>
      <c r="H321" s="252">
        <v>11565.482</v>
      </c>
      <c r="I321" s="252">
        <v>2570.107</v>
      </c>
      <c r="J321" s="242"/>
      <c r="K321" s="226" t="s">
        <v>23</v>
      </c>
      <c r="L321" s="228" t="s">
        <v>817</v>
      </c>
      <c r="M321" s="227" t="s">
        <v>818</v>
      </c>
      <c r="N321" s="253" t="s">
        <v>819</v>
      </c>
      <c r="O321" s="253"/>
      <c r="P321" s="213" t="s">
        <v>1566</v>
      </c>
    </row>
    <row r="322" spans="1:17" ht="63" x14ac:dyDescent="0.25">
      <c r="A322" s="250">
        <v>7</v>
      </c>
      <c r="B322" s="226" t="s">
        <v>820</v>
      </c>
      <c r="C322" s="251" t="s">
        <v>42</v>
      </c>
      <c r="D322" s="227" t="s">
        <v>821</v>
      </c>
      <c r="E322" s="255">
        <v>1155</v>
      </c>
      <c r="F322" s="256">
        <v>1094</v>
      </c>
      <c r="G322" s="252">
        <f t="shared" si="45"/>
        <v>1094</v>
      </c>
      <c r="H322" s="252">
        <v>820.5</v>
      </c>
      <c r="I322" s="252">
        <v>273.5</v>
      </c>
      <c r="J322" s="242"/>
      <c r="K322" s="226" t="s">
        <v>23</v>
      </c>
      <c r="L322" s="228" t="s">
        <v>822</v>
      </c>
      <c r="M322" s="227" t="s">
        <v>822</v>
      </c>
      <c r="N322" s="253" t="s">
        <v>823</v>
      </c>
      <c r="O322" s="253"/>
      <c r="P322" s="213" t="s">
        <v>1683</v>
      </c>
    </row>
    <row r="323" spans="1:17" ht="110.25" x14ac:dyDescent="0.25">
      <c r="A323" s="250">
        <v>8</v>
      </c>
      <c r="B323" s="226" t="s">
        <v>941</v>
      </c>
      <c r="C323" s="251" t="s">
        <v>63</v>
      </c>
      <c r="D323" s="227" t="s">
        <v>824</v>
      </c>
      <c r="E323" s="251">
        <f>SUM(E324:E325)</f>
        <v>23942.025000000001</v>
      </c>
      <c r="F323" s="251">
        <v>10411</v>
      </c>
      <c r="G323" s="252">
        <f>SUM(G324:G325)</f>
        <v>10141.093000000001</v>
      </c>
      <c r="H323" s="252">
        <v>9126</v>
      </c>
      <c r="I323" s="252">
        <f>SUM(I324:I325)</f>
        <v>1015.0930000000001</v>
      </c>
      <c r="J323" s="242"/>
      <c r="K323" s="226" t="s">
        <v>23</v>
      </c>
      <c r="L323" s="228"/>
      <c r="M323" s="227"/>
      <c r="N323" s="253" t="s">
        <v>825</v>
      </c>
      <c r="O323" s="253"/>
      <c r="P323" s="213" t="s">
        <v>1684</v>
      </c>
    </row>
    <row r="324" spans="1:17" ht="78.75" x14ac:dyDescent="0.25">
      <c r="A324" s="250"/>
      <c r="B324" s="226" t="s">
        <v>826</v>
      </c>
      <c r="C324" s="251" t="s">
        <v>63</v>
      </c>
      <c r="D324" s="227"/>
      <c r="E324" s="251">
        <v>16739.755000000001</v>
      </c>
      <c r="F324" s="226">
        <v>5927.0609999999997</v>
      </c>
      <c r="G324" s="252">
        <f>H324+I324</f>
        <v>5927.0609999999997</v>
      </c>
      <c r="H324" s="252">
        <v>5334</v>
      </c>
      <c r="I324" s="252">
        <v>593.06100000000004</v>
      </c>
      <c r="J324" s="242"/>
      <c r="K324" s="226" t="s">
        <v>23</v>
      </c>
      <c r="L324" s="228" t="s">
        <v>827</v>
      </c>
      <c r="M324" s="227" t="s">
        <v>828</v>
      </c>
      <c r="N324" s="253"/>
      <c r="O324" s="253"/>
      <c r="P324" s="213"/>
    </row>
    <row r="325" spans="1:17" ht="78.75" x14ac:dyDescent="0.25">
      <c r="A325" s="250"/>
      <c r="B325" s="226" t="s">
        <v>829</v>
      </c>
      <c r="C325" s="251" t="s">
        <v>63</v>
      </c>
      <c r="D325" s="227"/>
      <c r="E325" s="251">
        <v>7202.27</v>
      </c>
      <c r="F325" s="226">
        <v>4214.0320000000002</v>
      </c>
      <c r="G325" s="252">
        <f>H325+I325</f>
        <v>4214.0320000000002</v>
      </c>
      <c r="H325" s="252">
        <v>3792</v>
      </c>
      <c r="I325" s="252">
        <v>422.03199999999998</v>
      </c>
      <c r="J325" s="242"/>
      <c r="K325" s="226" t="s">
        <v>23</v>
      </c>
      <c r="L325" s="228" t="s">
        <v>830</v>
      </c>
      <c r="M325" s="227" t="s">
        <v>831</v>
      </c>
      <c r="N325" s="253"/>
      <c r="O325" s="253"/>
      <c r="P325" s="213"/>
    </row>
    <row r="326" spans="1:17" x14ac:dyDescent="0.25">
      <c r="A326" s="235"/>
      <c r="B326" s="238" t="s">
        <v>112</v>
      </c>
      <c r="C326" s="257"/>
      <c r="D326" s="258"/>
      <c r="E326" s="257">
        <f t="shared" ref="E326:J326" si="46">SUM(E327:E333)</f>
        <v>103961.76999999999</v>
      </c>
      <c r="F326" s="257">
        <f t="shared" si="46"/>
        <v>76576.448999999993</v>
      </c>
      <c r="G326" s="257">
        <f t="shared" si="46"/>
        <v>76576.448999999993</v>
      </c>
      <c r="H326" s="257">
        <f t="shared" si="46"/>
        <v>68756.777999999991</v>
      </c>
      <c r="I326" s="257">
        <f t="shared" si="46"/>
        <v>7819.6710000000003</v>
      </c>
      <c r="J326" s="257">
        <f t="shared" si="46"/>
        <v>0</v>
      </c>
      <c r="K326" s="238"/>
      <c r="L326" s="259"/>
      <c r="M326" s="258"/>
      <c r="N326" s="260"/>
      <c r="O326" s="260"/>
      <c r="P326" s="213"/>
      <c r="Q326" s="584"/>
    </row>
    <row r="327" spans="1:17" ht="157.5" x14ac:dyDescent="0.25">
      <c r="A327" s="250">
        <v>9</v>
      </c>
      <c r="B327" s="226" t="s">
        <v>832</v>
      </c>
      <c r="C327" s="251" t="s">
        <v>63</v>
      </c>
      <c r="D327" s="227" t="s">
        <v>833</v>
      </c>
      <c r="E327" s="251">
        <v>13650.457</v>
      </c>
      <c r="F327" s="251">
        <v>4555.59</v>
      </c>
      <c r="G327" s="252">
        <f t="shared" ref="G327:G333" si="47">H327+I327</f>
        <v>4555.59</v>
      </c>
      <c r="H327" s="252">
        <v>4099.99</v>
      </c>
      <c r="I327" s="252">
        <v>455.6</v>
      </c>
      <c r="J327" s="242"/>
      <c r="K327" s="226" t="s">
        <v>23</v>
      </c>
      <c r="L327" s="228" t="s">
        <v>834</v>
      </c>
      <c r="M327" s="227" t="s">
        <v>835</v>
      </c>
      <c r="N327" s="253" t="s">
        <v>836</v>
      </c>
      <c r="O327" s="253"/>
      <c r="P327" s="213" t="s">
        <v>1566</v>
      </c>
      <c r="Q327" s="575"/>
    </row>
    <row r="328" spans="1:17" ht="110.25" x14ac:dyDescent="0.25">
      <c r="A328" s="250">
        <v>10</v>
      </c>
      <c r="B328" s="226" t="s">
        <v>837</v>
      </c>
      <c r="C328" s="251" t="s">
        <v>63</v>
      </c>
      <c r="D328" s="227" t="s">
        <v>838</v>
      </c>
      <c r="E328" s="251">
        <v>20281.216</v>
      </c>
      <c r="F328" s="251">
        <v>6596.16</v>
      </c>
      <c r="G328" s="252">
        <f t="shared" si="47"/>
        <v>6596.16</v>
      </c>
      <c r="H328" s="252">
        <v>5936.54</v>
      </c>
      <c r="I328" s="252">
        <v>659.62</v>
      </c>
      <c r="J328" s="242"/>
      <c r="K328" s="226" t="s">
        <v>23</v>
      </c>
      <c r="L328" s="228" t="s">
        <v>839</v>
      </c>
      <c r="M328" s="227" t="s">
        <v>840</v>
      </c>
      <c r="N328" s="253" t="s">
        <v>836</v>
      </c>
      <c r="O328" s="253"/>
      <c r="P328" s="213" t="s">
        <v>1685</v>
      </c>
      <c r="Q328" s="575"/>
    </row>
    <row r="329" spans="1:17" ht="110.25" x14ac:dyDescent="0.25">
      <c r="A329" s="250">
        <v>11</v>
      </c>
      <c r="B329" s="226" t="s">
        <v>841</v>
      </c>
      <c r="C329" s="251" t="s">
        <v>42</v>
      </c>
      <c r="D329" s="227" t="s">
        <v>842</v>
      </c>
      <c r="E329" s="251">
        <v>5993.5959999999995</v>
      </c>
      <c r="F329" s="251">
        <v>1388.1980000000001</v>
      </c>
      <c r="G329" s="252">
        <f t="shared" si="47"/>
        <v>1388.1979999999999</v>
      </c>
      <c r="H329" s="252">
        <v>1087.3979999999999</v>
      </c>
      <c r="I329" s="252">
        <v>300.8</v>
      </c>
      <c r="J329" s="242"/>
      <c r="K329" s="226" t="s">
        <v>23</v>
      </c>
      <c r="L329" s="228" t="s">
        <v>843</v>
      </c>
      <c r="M329" s="227" t="s">
        <v>844</v>
      </c>
      <c r="N329" s="253" t="s">
        <v>845</v>
      </c>
      <c r="O329" s="253"/>
      <c r="P329" s="213" t="s">
        <v>1566</v>
      </c>
      <c r="Q329" s="575"/>
    </row>
    <row r="330" spans="1:17" ht="94.5" x14ac:dyDescent="0.25">
      <c r="A330" s="250">
        <v>12</v>
      </c>
      <c r="B330" s="227" t="s">
        <v>846</v>
      </c>
      <c r="C330" s="250">
        <v>2020</v>
      </c>
      <c r="D330" s="261" t="s">
        <v>847</v>
      </c>
      <c r="E330" s="262">
        <v>9103.134</v>
      </c>
      <c r="F330" s="262">
        <v>9103.134</v>
      </c>
      <c r="G330" s="263">
        <f t="shared" si="47"/>
        <v>9103.134</v>
      </c>
      <c r="H330" s="252">
        <v>8192.8209999999999</v>
      </c>
      <c r="I330" s="262">
        <v>910.31299999999999</v>
      </c>
      <c r="J330" s="242"/>
      <c r="K330" s="226" t="s">
        <v>23</v>
      </c>
      <c r="L330" s="226" t="s">
        <v>848</v>
      </c>
      <c r="M330" s="227" t="s">
        <v>849</v>
      </c>
      <c r="N330" s="253" t="s">
        <v>845</v>
      </c>
      <c r="O330" s="264">
        <v>55.357100000000003</v>
      </c>
      <c r="P330" s="213" t="s">
        <v>1686</v>
      </c>
    </row>
    <row r="331" spans="1:17" ht="157.5" x14ac:dyDescent="0.25">
      <c r="A331" s="250">
        <v>13</v>
      </c>
      <c r="B331" s="227" t="s">
        <v>850</v>
      </c>
      <c r="C331" s="250">
        <v>2020</v>
      </c>
      <c r="D331" s="261" t="s">
        <v>851</v>
      </c>
      <c r="E331" s="262">
        <v>11001.425999999999</v>
      </c>
      <c r="F331" s="262">
        <v>11001.425999999999</v>
      </c>
      <c r="G331" s="263">
        <f t="shared" si="47"/>
        <v>11001.425999999999</v>
      </c>
      <c r="H331" s="252">
        <v>9901.2829999999994</v>
      </c>
      <c r="I331" s="262">
        <v>1100.143</v>
      </c>
      <c r="J331" s="242"/>
      <c r="K331" s="226" t="s">
        <v>23</v>
      </c>
      <c r="L331" s="228" t="s">
        <v>852</v>
      </c>
      <c r="M331" s="227" t="s">
        <v>853</v>
      </c>
      <c r="N331" s="253" t="s">
        <v>845</v>
      </c>
      <c r="O331" s="265">
        <v>50</v>
      </c>
      <c r="P331" s="213" t="s">
        <v>1686</v>
      </c>
    </row>
    <row r="332" spans="1:17" ht="173.25" x14ac:dyDescent="0.25">
      <c r="A332" s="250">
        <v>14</v>
      </c>
      <c r="B332" s="227" t="s">
        <v>854</v>
      </c>
      <c r="C332" s="250">
        <v>2020</v>
      </c>
      <c r="D332" s="261" t="s">
        <v>855</v>
      </c>
      <c r="E332" s="262">
        <v>25263.226999999999</v>
      </c>
      <c r="F332" s="262">
        <v>25263.226999999999</v>
      </c>
      <c r="G332" s="263">
        <f t="shared" si="47"/>
        <v>25263.226999999999</v>
      </c>
      <c r="H332" s="252">
        <v>22736.903999999999</v>
      </c>
      <c r="I332" s="262">
        <v>2526.3229999999999</v>
      </c>
      <c r="J332" s="242"/>
      <c r="K332" s="226" t="s">
        <v>23</v>
      </c>
      <c r="L332" s="226" t="s">
        <v>856</v>
      </c>
      <c r="M332" s="227" t="s">
        <v>857</v>
      </c>
      <c r="N332" s="253" t="s">
        <v>845</v>
      </c>
      <c r="O332" s="265">
        <v>60</v>
      </c>
      <c r="P332" s="213" t="s">
        <v>1686</v>
      </c>
    </row>
    <row r="333" spans="1:17" ht="126" x14ac:dyDescent="0.25">
      <c r="A333" s="250">
        <v>15</v>
      </c>
      <c r="B333" s="227" t="s">
        <v>858</v>
      </c>
      <c r="C333" s="250">
        <v>2020</v>
      </c>
      <c r="D333" s="261" t="s">
        <v>859</v>
      </c>
      <c r="E333" s="262">
        <v>18668.714</v>
      </c>
      <c r="F333" s="262">
        <v>18668.714</v>
      </c>
      <c r="G333" s="263">
        <f t="shared" si="47"/>
        <v>18668.714</v>
      </c>
      <c r="H333" s="252">
        <v>16801.842000000001</v>
      </c>
      <c r="I333" s="262">
        <v>1866.8720000000001</v>
      </c>
      <c r="J333" s="242"/>
      <c r="K333" s="226" t="s">
        <v>23</v>
      </c>
      <c r="L333" s="226" t="s">
        <v>860</v>
      </c>
      <c r="M333" s="227" t="s">
        <v>861</v>
      </c>
      <c r="N333" s="253" t="s">
        <v>845</v>
      </c>
      <c r="O333" s="264">
        <v>59.642899999999997</v>
      </c>
      <c r="P333" s="213" t="s">
        <v>1686</v>
      </c>
    </row>
    <row r="334" spans="1:17" ht="31.5" x14ac:dyDescent="0.25">
      <c r="A334" s="235"/>
      <c r="B334" s="238" t="s">
        <v>588</v>
      </c>
      <c r="C334" s="257"/>
      <c r="D334" s="258"/>
      <c r="E334" s="257">
        <f t="shared" ref="E334:J334" si="48">SUM(E335:E343)</f>
        <v>127804.03599999999</v>
      </c>
      <c r="F334" s="257">
        <f t="shared" si="48"/>
        <v>77732.269</v>
      </c>
      <c r="G334" s="257">
        <f t="shared" si="48"/>
        <v>77732.269</v>
      </c>
      <c r="H334" s="257">
        <f t="shared" si="48"/>
        <v>69958.932000000001</v>
      </c>
      <c r="I334" s="257">
        <f t="shared" si="48"/>
        <v>7773.3369999999995</v>
      </c>
      <c r="J334" s="257">
        <f t="shared" si="48"/>
        <v>0</v>
      </c>
      <c r="K334" s="238"/>
      <c r="L334" s="259"/>
      <c r="M334" s="258"/>
      <c r="N334" s="253"/>
      <c r="O334" s="253"/>
      <c r="P334" s="213"/>
    </row>
    <row r="335" spans="1:17" ht="157.5" x14ac:dyDescent="0.25">
      <c r="A335" s="250">
        <v>16</v>
      </c>
      <c r="B335" s="226" t="s">
        <v>862</v>
      </c>
      <c r="C335" s="251" t="s">
        <v>63</v>
      </c>
      <c r="D335" s="227" t="s">
        <v>863</v>
      </c>
      <c r="E335" s="251">
        <v>11790.49</v>
      </c>
      <c r="F335" s="266">
        <v>9508</v>
      </c>
      <c r="G335" s="252">
        <f t="shared" ref="G335:G343" si="49">H335+I335</f>
        <v>9508</v>
      </c>
      <c r="H335" s="252">
        <v>8557.1710000000003</v>
      </c>
      <c r="I335" s="252">
        <f>429.429+521.4</f>
        <v>950.82899999999995</v>
      </c>
      <c r="J335" s="242"/>
      <c r="K335" s="226" t="s">
        <v>23</v>
      </c>
      <c r="L335" s="228" t="s">
        <v>864</v>
      </c>
      <c r="M335" s="227" t="s">
        <v>865</v>
      </c>
      <c r="N335" s="253" t="s">
        <v>866</v>
      </c>
      <c r="O335" s="253"/>
      <c r="P335" s="213" t="s">
        <v>1686</v>
      </c>
    </row>
    <row r="336" spans="1:17" ht="157.5" x14ac:dyDescent="0.25">
      <c r="A336" s="250">
        <v>17</v>
      </c>
      <c r="B336" s="226" t="s">
        <v>867</v>
      </c>
      <c r="C336" s="251" t="s">
        <v>63</v>
      </c>
      <c r="D336" s="227" t="s">
        <v>868</v>
      </c>
      <c r="E336" s="251">
        <v>18869.838</v>
      </c>
      <c r="F336" s="251">
        <v>14527.9</v>
      </c>
      <c r="G336" s="252">
        <f t="shared" si="49"/>
        <v>14527.9</v>
      </c>
      <c r="H336" s="252">
        <v>13075</v>
      </c>
      <c r="I336" s="252">
        <v>1452.9</v>
      </c>
      <c r="J336" s="242"/>
      <c r="K336" s="226" t="s">
        <v>23</v>
      </c>
      <c r="L336" s="228" t="s">
        <v>869</v>
      </c>
      <c r="M336" s="227" t="s">
        <v>870</v>
      </c>
      <c r="N336" s="253" t="s">
        <v>866</v>
      </c>
      <c r="O336" s="253"/>
      <c r="P336" s="213" t="s">
        <v>1687</v>
      </c>
    </row>
    <row r="337" spans="1:16" ht="157.5" x14ac:dyDescent="0.25">
      <c r="A337" s="250">
        <v>18</v>
      </c>
      <c r="B337" s="226" t="s">
        <v>871</v>
      </c>
      <c r="C337" s="251" t="s">
        <v>63</v>
      </c>
      <c r="D337" s="227" t="s">
        <v>872</v>
      </c>
      <c r="E337" s="251">
        <v>18918.148000000001</v>
      </c>
      <c r="F337" s="251">
        <v>9170.7999999999993</v>
      </c>
      <c r="G337" s="252">
        <f t="shared" si="49"/>
        <v>9170.8000000000011</v>
      </c>
      <c r="H337" s="252">
        <v>8253.7000000000007</v>
      </c>
      <c r="I337" s="252">
        <f>11.7+905.4</f>
        <v>917.1</v>
      </c>
      <c r="J337" s="242"/>
      <c r="K337" s="226" t="s">
        <v>23</v>
      </c>
      <c r="L337" s="228" t="s">
        <v>873</v>
      </c>
      <c r="M337" s="227" t="s">
        <v>874</v>
      </c>
      <c r="N337" s="253" t="s">
        <v>866</v>
      </c>
      <c r="O337" s="253"/>
      <c r="P337" s="213" t="s">
        <v>1449</v>
      </c>
    </row>
    <row r="338" spans="1:16" ht="141.75" x14ac:dyDescent="0.25">
      <c r="A338" s="250">
        <v>19</v>
      </c>
      <c r="B338" s="226" t="s">
        <v>875</v>
      </c>
      <c r="C338" s="251" t="s">
        <v>63</v>
      </c>
      <c r="D338" s="227" t="s">
        <v>876</v>
      </c>
      <c r="E338" s="251">
        <v>25670.694</v>
      </c>
      <c r="F338" s="251">
        <v>12909.5</v>
      </c>
      <c r="G338" s="252">
        <f t="shared" si="49"/>
        <v>12909.5</v>
      </c>
      <c r="H338" s="252">
        <v>11618.55</v>
      </c>
      <c r="I338" s="252">
        <v>1290.95</v>
      </c>
      <c r="J338" s="242"/>
      <c r="K338" s="226" t="s">
        <v>23</v>
      </c>
      <c r="L338" s="228" t="s">
        <v>877</v>
      </c>
      <c r="M338" s="227" t="s">
        <v>878</v>
      </c>
      <c r="N338" s="253" t="s">
        <v>866</v>
      </c>
      <c r="O338" s="253"/>
      <c r="P338" s="213" t="s">
        <v>1687</v>
      </c>
    </row>
    <row r="339" spans="1:16" ht="157.5" x14ac:dyDescent="0.25">
      <c r="A339" s="250">
        <v>20</v>
      </c>
      <c r="B339" s="226" t="s">
        <v>879</v>
      </c>
      <c r="C339" s="251" t="s">
        <v>63</v>
      </c>
      <c r="D339" s="227" t="s">
        <v>880</v>
      </c>
      <c r="E339" s="251">
        <v>12245.838</v>
      </c>
      <c r="F339" s="251">
        <v>3294.326</v>
      </c>
      <c r="G339" s="252">
        <f t="shared" si="49"/>
        <v>3294.326</v>
      </c>
      <c r="H339" s="252">
        <v>2964.9259999999999</v>
      </c>
      <c r="I339" s="252">
        <v>329.4</v>
      </c>
      <c r="J339" s="242"/>
      <c r="K339" s="226" t="s">
        <v>23</v>
      </c>
      <c r="L339" s="228" t="s">
        <v>881</v>
      </c>
      <c r="M339" s="227" t="s">
        <v>882</v>
      </c>
      <c r="N339" s="253" t="s">
        <v>866</v>
      </c>
      <c r="O339" s="253"/>
      <c r="P339" s="213" t="s">
        <v>1688</v>
      </c>
    </row>
    <row r="340" spans="1:16" ht="157.5" x14ac:dyDescent="0.25">
      <c r="A340" s="250">
        <v>21</v>
      </c>
      <c r="B340" s="226" t="s">
        <v>883</v>
      </c>
      <c r="C340" s="251" t="s">
        <v>63</v>
      </c>
      <c r="D340" s="227" t="s">
        <v>884</v>
      </c>
      <c r="E340" s="251">
        <v>8396.9709999999995</v>
      </c>
      <c r="F340" s="251">
        <v>3438.9</v>
      </c>
      <c r="G340" s="252">
        <f t="shared" si="49"/>
        <v>3438.9</v>
      </c>
      <c r="H340" s="252">
        <v>3095</v>
      </c>
      <c r="I340" s="252">
        <v>343.9</v>
      </c>
      <c r="J340" s="242"/>
      <c r="K340" s="226" t="s">
        <v>23</v>
      </c>
      <c r="L340" s="228" t="s">
        <v>885</v>
      </c>
      <c r="M340" s="227" t="s">
        <v>886</v>
      </c>
      <c r="N340" s="253" t="s">
        <v>866</v>
      </c>
      <c r="O340" s="253"/>
      <c r="P340" s="213" t="s">
        <v>1688</v>
      </c>
    </row>
    <row r="341" spans="1:16" ht="141.75" x14ac:dyDescent="0.25">
      <c r="A341" s="250">
        <v>22</v>
      </c>
      <c r="B341" s="226" t="s">
        <v>887</v>
      </c>
      <c r="C341" s="251" t="s">
        <v>63</v>
      </c>
      <c r="D341" s="227" t="s">
        <v>888</v>
      </c>
      <c r="E341" s="251">
        <v>6553.5889999999999</v>
      </c>
      <c r="F341" s="251">
        <v>3064.576</v>
      </c>
      <c r="G341" s="252">
        <f t="shared" si="49"/>
        <v>3064.576</v>
      </c>
      <c r="H341" s="252">
        <v>2758.1179999999999</v>
      </c>
      <c r="I341" s="252">
        <v>306.45800000000003</v>
      </c>
      <c r="J341" s="242"/>
      <c r="K341" s="226" t="s">
        <v>23</v>
      </c>
      <c r="L341" s="228" t="s">
        <v>889</v>
      </c>
      <c r="M341" s="227" t="s">
        <v>890</v>
      </c>
      <c r="N341" s="253" t="s">
        <v>866</v>
      </c>
      <c r="O341" s="253"/>
      <c r="P341" s="213" t="s">
        <v>1689</v>
      </c>
    </row>
    <row r="342" spans="1:16" ht="141.75" x14ac:dyDescent="0.25">
      <c r="A342" s="250">
        <v>23</v>
      </c>
      <c r="B342" s="226" t="s">
        <v>891</v>
      </c>
      <c r="C342" s="251" t="s">
        <v>63</v>
      </c>
      <c r="D342" s="227" t="s">
        <v>892</v>
      </c>
      <c r="E342" s="251">
        <v>10005.436</v>
      </c>
      <c r="F342" s="251">
        <v>6465.2349999999997</v>
      </c>
      <c r="G342" s="252">
        <f t="shared" si="49"/>
        <v>6465.2349999999997</v>
      </c>
      <c r="H342" s="252">
        <v>5818.7349999999997</v>
      </c>
      <c r="I342" s="252">
        <v>646.5</v>
      </c>
      <c r="J342" s="242"/>
      <c r="K342" s="226" t="s">
        <v>23</v>
      </c>
      <c r="L342" s="228" t="s">
        <v>893</v>
      </c>
      <c r="M342" s="227" t="s">
        <v>894</v>
      </c>
      <c r="N342" s="253" t="s">
        <v>866</v>
      </c>
      <c r="O342" s="253"/>
      <c r="P342" s="213" t="s">
        <v>1566</v>
      </c>
    </row>
    <row r="343" spans="1:16" ht="173.25" x14ac:dyDescent="0.25">
      <c r="A343" s="250">
        <v>24</v>
      </c>
      <c r="B343" s="226" t="s">
        <v>895</v>
      </c>
      <c r="C343" s="251" t="s">
        <v>42</v>
      </c>
      <c r="D343" s="227" t="s">
        <v>896</v>
      </c>
      <c r="E343" s="251">
        <v>15353.031999999999</v>
      </c>
      <c r="F343" s="251">
        <v>15353.031999999999</v>
      </c>
      <c r="G343" s="252">
        <f t="shared" si="49"/>
        <v>15353.031999999999</v>
      </c>
      <c r="H343" s="252">
        <v>13817.732</v>
      </c>
      <c r="I343" s="252">
        <v>1535.3</v>
      </c>
      <c r="J343" s="242"/>
      <c r="K343" s="226" t="s">
        <v>23</v>
      </c>
      <c r="L343" s="228" t="s">
        <v>897</v>
      </c>
      <c r="M343" s="227" t="s">
        <v>898</v>
      </c>
      <c r="N343" s="253" t="s">
        <v>899</v>
      </c>
      <c r="O343" s="253"/>
      <c r="P343" s="213" t="s">
        <v>1690</v>
      </c>
    </row>
    <row r="344" spans="1:16" x14ac:dyDescent="0.25">
      <c r="A344" s="250"/>
      <c r="B344" s="239" t="s">
        <v>621</v>
      </c>
      <c r="C344" s="251"/>
      <c r="D344" s="227"/>
      <c r="E344" s="267">
        <f t="shared" ref="E344:J344" si="50">SUM(E345:E354)</f>
        <v>318943.58799999999</v>
      </c>
      <c r="F344" s="267">
        <f t="shared" si="50"/>
        <v>267444.22600000002</v>
      </c>
      <c r="G344" s="267">
        <f t="shared" si="50"/>
        <v>267444.22600000002</v>
      </c>
      <c r="H344" s="267">
        <f t="shared" si="50"/>
        <v>239904.2</v>
      </c>
      <c r="I344" s="267">
        <f t="shared" si="50"/>
        <v>27540.026000000002</v>
      </c>
      <c r="J344" s="267">
        <f t="shared" si="50"/>
        <v>0</v>
      </c>
      <c r="K344" s="267"/>
      <c r="L344" s="228"/>
      <c r="M344" s="227"/>
      <c r="N344" s="253"/>
      <c r="O344" s="253"/>
      <c r="P344" s="213"/>
    </row>
    <row r="345" spans="1:16" ht="94.5" x14ac:dyDescent="0.25">
      <c r="A345" s="250">
        <v>25</v>
      </c>
      <c r="B345" s="226" t="s">
        <v>900</v>
      </c>
      <c r="C345" s="250">
        <v>2020</v>
      </c>
      <c r="D345" s="227" t="s">
        <v>942</v>
      </c>
      <c r="E345" s="268">
        <v>31844.57</v>
      </c>
      <c r="F345" s="268">
        <v>31844.57</v>
      </c>
      <c r="G345" s="263">
        <f t="shared" ref="G345:G354" si="51">H345+I345</f>
        <v>31844.57</v>
      </c>
      <c r="H345" s="268">
        <v>28660.113000000001</v>
      </c>
      <c r="I345" s="268">
        <v>3184.4569999999999</v>
      </c>
      <c r="J345" s="242"/>
      <c r="K345" s="226" t="s">
        <v>23</v>
      </c>
      <c r="L345" s="227" t="s">
        <v>901</v>
      </c>
      <c r="M345" s="227" t="s">
        <v>902</v>
      </c>
      <c r="N345" s="253" t="s">
        <v>903</v>
      </c>
      <c r="O345" s="264">
        <v>57.333300000000001</v>
      </c>
      <c r="P345" s="213" t="s">
        <v>1691</v>
      </c>
    </row>
    <row r="346" spans="1:16" ht="94.5" x14ac:dyDescent="0.25">
      <c r="A346" s="250">
        <v>26</v>
      </c>
      <c r="B346" s="226" t="s">
        <v>904</v>
      </c>
      <c r="C346" s="250">
        <v>2020</v>
      </c>
      <c r="D346" s="227" t="s">
        <v>943</v>
      </c>
      <c r="E346" s="256">
        <v>34604.11</v>
      </c>
      <c r="F346" s="256">
        <v>34604.11</v>
      </c>
      <c r="G346" s="263">
        <f t="shared" si="51"/>
        <v>34604.11</v>
      </c>
      <c r="H346" s="268">
        <v>31143.699000000001</v>
      </c>
      <c r="I346" s="268">
        <v>3460.4110000000001</v>
      </c>
      <c r="J346" s="242"/>
      <c r="K346" s="226" t="s">
        <v>23</v>
      </c>
      <c r="L346" s="227" t="s">
        <v>905</v>
      </c>
      <c r="M346" s="229" t="s">
        <v>906</v>
      </c>
      <c r="N346" s="253" t="s">
        <v>903</v>
      </c>
      <c r="O346" s="265">
        <v>54</v>
      </c>
      <c r="P346" s="213" t="s">
        <v>1692</v>
      </c>
    </row>
    <row r="347" spans="1:16" ht="110.25" x14ac:dyDescent="0.25">
      <c r="A347" s="250">
        <v>27</v>
      </c>
      <c r="B347" s="226" t="s">
        <v>907</v>
      </c>
      <c r="C347" s="250">
        <v>2020</v>
      </c>
      <c r="D347" s="227" t="s">
        <v>908</v>
      </c>
      <c r="E347" s="262">
        <v>5098.585</v>
      </c>
      <c r="F347" s="262">
        <v>5014.1940000000004</v>
      </c>
      <c r="G347" s="263">
        <f t="shared" si="51"/>
        <v>5014.1940000000004</v>
      </c>
      <c r="H347" s="268">
        <v>4512.7740000000003</v>
      </c>
      <c r="I347" s="252">
        <v>501.42</v>
      </c>
      <c r="J347" s="242"/>
      <c r="K347" s="226" t="s">
        <v>23</v>
      </c>
      <c r="L347" s="228" t="s">
        <v>909</v>
      </c>
      <c r="M347" s="227" t="s">
        <v>910</v>
      </c>
      <c r="N347" s="253" t="s">
        <v>911</v>
      </c>
      <c r="O347" s="265">
        <v>56</v>
      </c>
      <c r="P347" s="213" t="s">
        <v>1566</v>
      </c>
    </row>
    <row r="348" spans="1:16" ht="110.25" x14ac:dyDescent="0.25">
      <c r="A348" s="250">
        <v>28</v>
      </c>
      <c r="B348" s="226" t="s">
        <v>912</v>
      </c>
      <c r="C348" s="226">
        <v>2020</v>
      </c>
      <c r="D348" s="227" t="s">
        <v>944</v>
      </c>
      <c r="E348" s="262">
        <v>39182.326999999997</v>
      </c>
      <c r="F348" s="262">
        <v>39182.326999999997</v>
      </c>
      <c r="G348" s="263">
        <f t="shared" si="51"/>
        <v>39182.326999999997</v>
      </c>
      <c r="H348" s="268">
        <v>35264.093999999997</v>
      </c>
      <c r="I348" s="262">
        <v>3918.2330000000002</v>
      </c>
      <c r="J348" s="242"/>
      <c r="K348" s="226" t="s">
        <v>23</v>
      </c>
      <c r="L348" s="227" t="s">
        <v>913</v>
      </c>
      <c r="M348" s="229" t="s">
        <v>914</v>
      </c>
      <c r="N348" s="253" t="s">
        <v>915</v>
      </c>
      <c r="O348" s="264">
        <v>54.666699999999999</v>
      </c>
      <c r="P348" s="213" t="s">
        <v>1689</v>
      </c>
    </row>
    <row r="349" spans="1:16" ht="94.5" x14ac:dyDescent="0.25">
      <c r="A349" s="250">
        <v>29</v>
      </c>
      <c r="B349" s="226" t="s">
        <v>916</v>
      </c>
      <c r="C349" s="226">
        <v>2020</v>
      </c>
      <c r="D349" s="227" t="s">
        <v>917</v>
      </c>
      <c r="E349" s="262">
        <v>26082.989000000001</v>
      </c>
      <c r="F349" s="262">
        <v>26082.989000000001</v>
      </c>
      <c r="G349" s="263">
        <f t="shared" si="51"/>
        <v>26082.988999999998</v>
      </c>
      <c r="H349" s="268">
        <v>23474.688999999998</v>
      </c>
      <c r="I349" s="262">
        <v>2608.3000000000002</v>
      </c>
      <c r="J349" s="242"/>
      <c r="K349" s="226" t="s">
        <v>23</v>
      </c>
      <c r="L349" s="227" t="s">
        <v>918</v>
      </c>
      <c r="M349" s="229" t="s">
        <v>919</v>
      </c>
      <c r="N349" s="253" t="s">
        <v>915</v>
      </c>
      <c r="O349" s="265">
        <v>52</v>
      </c>
      <c r="P349" s="213" t="s">
        <v>1693</v>
      </c>
    </row>
    <row r="350" spans="1:16" ht="141.75" x14ac:dyDescent="0.25">
      <c r="A350" s="250">
        <v>30</v>
      </c>
      <c r="B350" s="227" t="s">
        <v>920</v>
      </c>
      <c r="C350" s="250">
        <v>2020</v>
      </c>
      <c r="D350" s="227" t="s">
        <v>921</v>
      </c>
      <c r="E350" s="262">
        <v>5560.6440000000002</v>
      </c>
      <c r="F350" s="262">
        <v>5560.6440000000002</v>
      </c>
      <c r="G350" s="263">
        <f t="shared" si="51"/>
        <v>5560.6440000000002</v>
      </c>
      <c r="H350" s="268">
        <v>5004.5789999999997</v>
      </c>
      <c r="I350" s="262">
        <v>556.06500000000005</v>
      </c>
      <c r="J350" s="242"/>
      <c r="K350" s="226" t="s">
        <v>23</v>
      </c>
      <c r="L350" s="226" t="s">
        <v>922</v>
      </c>
      <c r="M350" s="227" t="s">
        <v>923</v>
      </c>
      <c r="N350" s="253" t="s">
        <v>924</v>
      </c>
      <c r="O350" s="264">
        <v>52.857100000000003</v>
      </c>
      <c r="P350" s="213" t="s">
        <v>1686</v>
      </c>
    </row>
    <row r="351" spans="1:16" ht="173.25" x14ac:dyDescent="0.25">
      <c r="A351" s="250">
        <v>31</v>
      </c>
      <c r="B351" s="227" t="s">
        <v>925</v>
      </c>
      <c r="C351" s="250">
        <v>2020</v>
      </c>
      <c r="D351" s="227" t="s">
        <v>926</v>
      </c>
      <c r="E351" s="262">
        <v>5010.6679999999997</v>
      </c>
      <c r="F351" s="262">
        <v>5010.6679999999997</v>
      </c>
      <c r="G351" s="263">
        <f t="shared" si="51"/>
        <v>5010.6679999999997</v>
      </c>
      <c r="H351" s="268">
        <v>4509.6009999999997</v>
      </c>
      <c r="I351" s="262">
        <v>501.06700000000001</v>
      </c>
      <c r="J351" s="242"/>
      <c r="K351" s="226" t="s">
        <v>23</v>
      </c>
      <c r="L351" s="226" t="s">
        <v>927</v>
      </c>
      <c r="M351" s="227" t="s">
        <v>928</v>
      </c>
      <c r="N351" s="253" t="s">
        <v>924</v>
      </c>
      <c r="O351" s="264">
        <v>56.785699999999999</v>
      </c>
      <c r="P351" s="213" t="s">
        <v>1552</v>
      </c>
    </row>
    <row r="352" spans="1:16" ht="173.25" x14ac:dyDescent="0.25">
      <c r="A352" s="250">
        <v>32</v>
      </c>
      <c r="B352" s="227" t="s">
        <v>929</v>
      </c>
      <c r="C352" s="250">
        <v>2020</v>
      </c>
      <c r="D352" s="227" t="s">
        <v>930</v>
      </c>
      <c r="E352" s="262">
        <v>45180.028999999995</v>
      </c>
      <c r="F352" s="262">
        <v>45180.028999999995</v>
      </c>
      <c r="G352" s="263">
        <f t="shared" si="51"/>
        <v>45180.028999999995</v>
      </c>
      <c r="H352" s="268">
        <v>40662.025999999998</v>
      </c>
      <c r="I352" s="262">
        <v>4518.0029999999997</v>
      </c>
      <c r="J352" s="242"/>
      <c r="K352" s="226" t="s">
        <v>23</v>
      </c>
      <c r="L352" s="226" t="s">
        <v>931</v>
      </c>
      <c r="M352" s="227" t="s">
        <v>932</v>
      </c>
      <c r="N352" s="253" t="s">
        <v>924</v>
      </c>
      <c r="O352" s="264">
        <v>53.214300000000001</v>
      </c>
      <c r="P352" s="213" t="s">
        <v>1694</v>
      </c>
    </row>
    <row r="353" spans="1:16" ht="63" x14ac:dyDescent="0.25">
      <c r="A353" s="250">
        <v>33</v>
      </c>
      <c r="B353" s="226" t="s">
        <v>933</v>
      </c>
      <c r="C353" s="226">
        <v>2020</v>
      </c>
      <c r="D353" s="269"/>
      <c r="E353" s="262">
        <v>3182.3949999999995</v>
      </c>
      <c r="F353" s="262">
        <v>3182.3949999999995</v>
      </c>
      <c r="G353" s="263">
        <f t="shared" si="51"/>
        <v>3182.3949999999995</v>
      </c>
      <c r="H353" s="268">
        <v>2068.5549999999998</v>
      </c>
      <c r="I353" s="262">
        <v>1113.8399999999999</v>
      </c>
      <c r="J353" s="242"/>
      <c r="K353" s="226" t="s">
        <v>23</v>
      </c>
      <c r="L353" s="227" t="s">
        <v>822</v>
      </c>
      <c r="M353" s="227" t="s">
        <v>822</v>
      </c>
      <c r="N353" s="253" t="s">
        <v>934</v>
      </c>
      <c r="O353" s="264">
        <v>69.333299999999994</v>
      </c>
      <c r="P353" s="213" t="s">
        <v>1695</v>
      </c>
    </row>
    <row r="354" spans="1:16" ht="173.25" x14ac:dyDescent="0.25">
      <c r="A354" s="250">
        <v>34</v>
      </c>
      <c r="B354" s="227" t="s">
        <v>935</v>
      </c>
      <c r="C354" s="250">
        <v>2020</v>
      </c>
      <c r="D354" s="227" t="s">
        <v>936</v>
      </c>
      <c r="E354" s="262">
        <v>123197.27099999999</v>
      </c>
      <c r="F354" s="262">
        <v>71782.3</v>
      </c>
      <c r="G354" s="263">
        <f t="shared" si="51"/>
        <v>71782.3</v>
      </c>
      <c r="H354" s="268">
        <v>64604.07</v>
      </c>
      <c r="I354" s="262">
        <v>7178.23</v>
      </c>
      <c r="J354" s="242"/>
      <c r="K354" s="226" t="s">
        <v>23</v>
      </c>
      <c r="L354" s="226" t="s">
        <v>937</v>
      </c>
      <c r="M354" s="227" t="s">
        <v>938</v>
      </c>
      <c r="N354" s="253" t="s">
        <v>939</v>
      </c>
      <c r="O354" s="270">
        <v>52.5</v>
      </c>
      <c r="P354" s="213" t="s">
        <v>2415</v>
      </c>
    </row>
    <row r="355" spans="1:16" x14ac:dyDescent="0.25">
      <c r="A355" s="138" t="s">
        <v>401</v>
      </c>
      <c r="B355" s="138" t="s">
        <v>1104</v>
      </c>
      <c r="C355" s="138" t="s">
        <v>401</v>
      </c>
      <c r="D355" s="138" t="s">
        <v>401</v>
      </c>
      <c r="E355" s="141"/>
      <c r="F355" s="141"/>
      <c r="G355" s="141"/>
      <c r="H355" s="141">
        <v>359624.67599999998</v>
      </c>
      <c r="I355" s="141"/>
      <c r="J355" s="141"/>
      <c r="K355" s="138" t="s">
        <v>401</v>
      </c>
      <c r="L355" s="138" t="s">
        <v>401</v>
      </c>
      <c r="M355" s="138" t="s">
        <v>401</v>
      </c>
      <c r="N355" s="138" t="s">
        <v>401</v>
      </c>
      <c r="O355" s="138" t="s">
        <v>401</v>
      </c>
      <c r="P355" s="489"/>
    </row>
    <row r="356" spans="1:16" x14ac:dyDescent="0.25">
      <c r="A356" s="14"/>
      <c r="B356" s="14" t="s">
        <v>945</v>
      </c>
      <c r="C356" s="14"/>
      <c r="D356" s="14"/>
      <c r="E356" s="70"/>
      <c r="F356" s="70"/>
      <c r="G356" s="70"/>
      <c r="H356" s="70">
        <v>3600</v>
      </c>
      <c r="I356" s="70"/>
      <c r="J356" s="70"/>
      <c r="K356" s="14"/>
      <c r="L356" s="14"/>
      <c r="M356" s="14"/>
      <c r="N356" s="14"/>
      <c r="O356" s="14"/>
      <c r="P356" s="456"/>
    </row>
    <row r="357" spans="1:16" x14ac:dyDescent="0.25">
      <c r="A357" s="14"/>
      <c r="B357" s="14" t="s">
        <v>18</v>
      </c>
      <c r="C357" s="14"/>
      <c r="D357" s="14"/>
      <c r="E357" s="70">
        <v>1401779.2110000001</v>
      </c>
      <c r="F357" s="70">
        <v>896830.7309999998</v>
      </c>
      <c r="G357" s="70">
        <v>481793.67100000003</v>
      </c>
      <c r="H357" s="70">
        <v>356024.67599999998</v>
      </c>
      <c r="I357" s="70">
        <v>119150.15699999999</v>
      </c>
      <c r="J357" s="70">
        <v>6618.8379999999997</v>
      </c>
      <c r="K357" s="14"/>
      <c r="L357" s="14"/>
      <c r="M357" s="14"/>
      <c r="N357" s="14"/>
      <c r="O357" s="14"/>
      <c r="P357" s="456"/>
    </row>
    <row r="358" spans="1:16" x14ac:dyDescent="0.25">
      <c r="A358" s="14" t="s">
        <v>401</v>
      </c>
      <c r="B358" s="14" t="s">
        <v>946</v>
      </c>
      <c r="C358" s="14" t="s">
        <v>401</v>
      </c>
      <c r="D358" s="14" t="s">
        <v>401</v>
      </c>
      <c r="E358" s="70">
        <v>1074777.2550000001</v>
      </c>
      <c r="F358" s="70">
        <v>668144.79999999981</v>
      </c>
      <c r="G358" s="70">
        <v>309562.34100000001</v>
      </c>
      <c r="H358" s="70">
        <v>233164.84700000001</v>
      </c>
      <c r="I358" s="70">
        <v>69778.655999999988</v>
      </c>
      <c r="J358" s="70">
        <v>6618.8379999999997</v>
      </c>
      <c r="K358" s="14" t="s">
        <v>401</v>
      </c>
      <c r="L358" s="14" t="s">
        <v>401</v>
      </c>
      <c r="M358" s="14" t="s">
        <v>401</v>
      </c>
      <c r="N358" s="14" t="s">
        <v>401</v>
      </c>
      <c r="O358" s="14" t="s">
        <v>401</v>
      </c>
      <c r="P358" s="456"/>
    </row>
    <row r="359" spans="1:16" ht="173.25" x14ac:dyDescent="0.25">
      <c r="A359" s="250">
        <v>1</v>
      </c>
      <c r="B359" s="227" t="s">
        <v>947</v>
      </c>
      <c r="C359" s="250" t="s">
        <v>478</v>
      </c>
      <c r="D359" s="227" t="s">
        <v>765</v>
      </c>
      <c r="E359" s="262">
        <v>126755.492</v>
      </c>
      <c r="F359" s="262">
        <v>61618.838000000003</v>
      </c>
      <c r="G359" s="263">
        <v>61618.838000000003</v>
      </c>
      <c r="H359" s="268">
        <v>25000</v>
      </c>
      <c r="I359" s="262">
        <v>30000</v>
      </c>
      <c r="J359" s="242">
        <v>6618.8379999999997</v>
      </c>
      <c r="K359" s="226" t="s">
        <v>23</v>
      </c>
      <c r="L359" s="226" t="s">
        <v>948</v>
      </c>
      <c r="M359" s="227" t="s">
        <v>949</v>
      </c>
      <c r="N359" s="253" t="s">
        <v>950</v>
      </c>
      <c r="O359" s="270" t="s">
        <v>149</v>
      </c>
      <c r="P359" s="76" t="s">
        <v>951</v>
      </c>
    </row>
    <row r="360" spans="1:16" ht="126" x14ac:dyDescent="0.25">
      <c r="A360" s="250">
        <v>2</v>
      </c>
      <c r="B360" s="227" t="s">
        <v>952</v>
      </c>
      <c r="C360" s="250" t="s">
        <v>63</v>
      </c>
      <c r="D360" s="227" t="s">
        <v>953</v>
      </c>
      <c r="E360" s="262">
        <v>43249.99</v>
      </c>
      <c r="F360" s="262">
        <v>26397.539000000001</v>
      </c>
      <c r="G360" s="263">
        <v>26397.539000000001</v>
      </c>
      <c r="H360" s="268">
        <v>23757.785</v>
      </c>
      <c r="I360" s="262">
        <v>2639.7539999999999</v>
      </c>
      <c r="J360" s="242"/>
      <c r="K360" s="226" t="s">
        <v>23</v>
      </c>
      <c r="L360" s="226" t="s">
        <v>954</v>
      </c>
      <c r="M360" s="227" t="s">
        <v>955</v>
      </c>
      <c r="N360" s="253" t="s">
        <v>950</v>
      </c>
      <c r="O360" s="270" t="s">
        <v>149</v>
      </c>
      <c r="P360" s="76" t="s">
        <v>956</v>
      </c>
    </row>
    <row r="361" spans="1:16" ht="126" x14ac:dyDescent="0.25">
      <c r="A361" s="250">
        <v>3</v>
      </c>
      <c r="B361" s="227" t="s">
        <v>957</v>
      </c>
      <c r="C361" s="250" t="s">
        <v>38</v>
      </c>
      <c r="D361" s="227" t="s">
        <v>958</v>
      </c>
      <c r="E361" s="262">
        <v>64275.891000000003</v>
      </c>
      <c r="F361" s="262">
        <v>33908</v>
      </c>
      <c r="G361" s="263">
        <v>18276.5</v>
      </c>
      <c r="H361" s="268">
        <v>15615</v>
      </c>
      <c r="I361" s="262">
        <v>2661.5</v>
      </c>
      <c r="J361" s="242"/>
      <c r="K361" s="226" t="s">
        <v>23</v>
      </c>
      <c r="L361" s="226" t="s">
        <v>959</v>
      </c>
      <c r="M361" s="227" t="s">
        <v>960</v>
      </c>
      <c r="N361" s="253" t="s">
        <v>950</v>
      </c>
      <c r="O361" s="270" t="s">
        <v>149</v>
      </c>
      <c r="P361" s="105" t="s">
        <v>961</v>
      </c>
    </row>
    <row r="362" spans="1:16" ht="78.75" x14ac:dyDescent="0.25">
      <c r="A362" s="250">
        <v>4</v>
      </c>
      <c r="B362" s="227" t="s">
        <v>962</v>
      </c>
      <c r="C362" s="250" t="s">
        <v>63</v>
      </c>
      <c r="D362" s="227" t="s">
        <v>963</v>
      </c>
      <c r="E362" s="262">
        <v>17482.415000000001</v>
      </c>
      <c r="F362" s="262">
        <v>10353.308999999999</v>
      </c>
      <c r="G362" s="263">
        <v>10353.308999999999</v>
      </c>
      <c r="H362" s="268">
        <v>9353.3089999999993</v>
      </c>
      <c r="I362" s="262">
        <v>1000</v>
      </c>
      <c r="J362" s="242"/>
      <c r="K362" s="226" t="s">
        <v>23</v>
      </c>
      <c r="L362" s="226" t="s">
        <v>964</v>
      </c>
      <c r="M362" s="227" t="s">
        <v>965</v>
      </c>
      <c r="N362" s="253" t="s">
        <v>950</v>
      </c>
      <c r="O362" s="270" t="s">
        <v>149</v>
      </c>
      <c r="P362" s="105" t="s">
        <v>966</v>
      </c>
    </row>
    <row r="363" spans="1:16" ht="126" x14ac:dyDescent="0.25">
      <c r="A363" s="250">
        <v>5</v>
      </c>
      <c r="B363" s="227" t="s">
        <v>967</v>
      </c>
      <c r="C363" s="250" t="s">
        <v>38</v>
      </c>
      <c r="D363" s="227" t="s">
        <v>968</v>
      </c>
      <c r="E363" s="262">
        <v>93766.432000000001</v>
      </c>
      <c r="F363" s="262">
        <v>57581.69</v>
      </c>
      <c r="G363" s="263">
        <v>3670</v>
      </c>
      <c r="H363" s="268">
        <v>3300</v>
      </c>
      <c r="I363" s="262">
        <v>370</v>
      </c>
      <c r="J363" s="242"/>
      <c r="K363" s="226" t="s">
        <v>23</v>
      </c>
      <c r="L363" s="226" t="s">
        <v>969</v>
      </c>
      <c r="M363" s="227" t="s">
        <v>970</v>
      </c>
      <c r="N363" s="253" t="s">
        <v>950</v>
      </c>
      <c r="O363" s="270" t="s">
        <v>149</v>
      </c>
      <c r="P363" s="105" t="s">
        <v>1102</v>
      </c>
    </row>
    <row r="364" spans="1:16" ht="141.75" x14ac:dyDescent="0.25">
      <c r="A364" s="250">
        <v>6</v>
      </c>
      <c r="B364" s="227" t="s">
        <v>971</v>
      </c>
      <c r="C364" s="250" t="s">
        <v>63</v>
      </c>
      <c r="D364" s="227" t="s">
        <v>972</v>
      </c>
      <c r="E364" s="262">
        <v>21951.05</v>
      </c>
      <c r="F364" s="262">
        <v>14707.621999999999</v>
      </c>
      <c r="G364" s="263">
        <v>14707.621999999999</v>
      </c>
      <c r="H364" s="268">
        <v>13207.621999999999</v>
      </c>
      <c r="I364" s="262">
        <v>1500</v>
      </c>
      <c r="J364" s="242"/>
      <c r="K364" s="226" t="s">
        <v>23</v>
      </c>
      <c r="L364" s="226" t="s">
        <v>973</v>
      </c>
      <c r="M364" s="227" t="s">
        <v>974</v>
      </c>
      <c r="N364" s="253" t="s">
        <v>950</v>
      </c>
      <c r="O364" s="270" t="s">
        <v>149</v>
      </c>
      <c r="P364" s="76" t="s">
        <v>975</v>
      </c>
    </row>
    <row r="365" spans="1:16" ht="94.5" x14ac:dyDescent="0.25">
      <c r="A365" s="250">
        <v>7</v>
      </c>
      <c r="B365" s="227" t="s">
        <v>976</v>
      </c>
      <c r="C365" s="250" t="s">
        <v>38</v>
      </c>
      <c r="D365" s="227" t="s">
        <v>977</v>
      </c>
      <c r="E365" s="262">
        <v>79624.118000000002</v>
      </c>
      <c r="F365" s="262">
        <v>42575.222999999904</v>
      </c>
      <c r="G365" s="263">
        <v>22000</v>
      </c>
      <c r="H365" s="268">
        <v>19500</v>
      </c>
      <c r="I365" s="262">
        <v>2500</v>
      </c>
      <c r="J365" s="242"/>
      <c r="K365" s="226" t="s">
        <v>23</v>
      </c>
      <c r="L365" s="226" t="s">
        <v>978</v>
      </c>
      <c r="M365" s="227" t="s">
        <v>979</v>
      </c>
      <c r="N365" s="253" t="s">
        <v>950</v>
      </c>
      <c r="O365" s="270" t="s">
        <v>149</v>
      </c>
      <c r="P365" s="76" t="s">
        <v>980</v>
      </c>
    </row>
    <row r="366" spans="1:16" ht="94.5" x14ac:dyDescent="0.25">
      <c r="A366" s="250">
        <v>8</v>
      </c>
      <c r="B366" s="227" t="s">
        <v>981</v>
      </c>
      <c r="C366" s="250" t="s">
        <v>63</v>
      </c>
      <c r="D366" s="227" t="s">
        <v>963</v>
      </c>
      <c r="E366" s="262">
        <v>19703.259999999998</v>
      </c>
      <c r="F366" s="262">
        <v>11710.635</v>
      </c>
      <c r="G366" s="263">
        <v>11710.635</v>
      </c>
      <c r="H366" s="268">
        <v>10548</v>
      </c>
      <c r="I366" s="262">
        <v>1162.635</v>
      </c>
      <c r="J366" s="242"/>
      <c r="K366" s="226" t="s">
        <v>23</v>
      </c>
      <c r="L366" s="226" t="s">
        <v>982</v>
      </c>
      <c r="M366" s="227" t="s">
        <v>983</v>
      </c>
      <c r="N366" s="253" t="s">
        <v>950</v>
      </c>
      <c r="O366" s="270" t="s">
        <v>149</v>
      </c>
      <c r="P366" s="76" t="s">
        <v>984</v>
      </c>
    </row>
    <row r="367" spans="1:16" ht="126" x14ac:dyDescent="0.25">
      <c r="A367" s="250">
        <v>9</v>
      </c>
      <c r="B367" s="227" t="s">
        <v>985</v>
      </c>
      <c r="C367" s="250" t="s">
        <v>38</v>
      </c>
      <c r="D367" s="227" t="s">
        <v>986</v>
      </c>
      <c r="E367" s="262">
        <v>34520.779000000002</v>
      </c>
      <c r="F367" s="262">
        <v>29948</v>
      </c>
      <c r="G367" s="263">
        <v>15700</v>
      </c>
      <c r="H367" s="268">
        <v>14000</v>
      </c>
      <c r="I367" s="262">
        <v>1700</v>
      </c>
      <c r="J367" s="242"/>
      <c r="K367" s="226" t="s">
        <v>23</v>
      </c>
      <c r="L367" s="226"/>
      <c r="M367" s="227"/>
      <c r="N367" s="253" t="s">
        <v>987</v>
      </c>
      <c r="O367" s="270" t="s">
        <v>149</v>
      </c>
      <c r="P367" s="76" t="s">
        <v>988</v>
      </c>
    </row>
    <row r="368" spans="1:16" ht="78.75" x14ac:dyDescent="0.25">
      <c r="A368" s="250">
        <v>10</v>
      </c>
      <c r="B368" s="227" t="s">
        <v>989</v>
      </c>
      <c r="C368" s="250" t="s">
        <v>42</v>
      </c>
      <c r="D368" s="227" t="s">
        <v>990</v>
      </c>
      <c r="E368" s="262">
        <v>40308.550999999999</v>
      </c>
      <c r="F368" s="262">
        <v>12208.795</v>
      </c>
      <c r="G368" s="263">
        <v>12208.795</v>
      </c>
      <c r="H368" s="268">
        <v>11000</v>
      </c>
      <c r="I368" s="262">
        <v>1208.7950000000001</v>
      </c>
      <c r="J368" s="242"/>
      <c r="K368" s="226" t="s">
        <v>23</v>
      </c>
      <c r="L368" s="226" t="s">
        <v>991</v>
      </c>
      <c r="M368" s="227" t="s">
        <v>992</v>
      </c>
      <c r="N368" s="253" t="s">
        <v>950</v>
      </c>
      <c r="O368" s="270" t="s">
        <v>149</v>
      </c>
      <c r="P368" s="105" t="s">
        <v>993</v>
      </c>
    </row>
    <row r="369" spans="1:16" ht="110.25" x14ac:dyDescent="0.25">
      <c r="A369" s="250">
        <v>11</v>
      </c>
      <c r="B369" s="227" t="s">
        <v>994</v>
      </c>
      <c r="C369" s="250" t="s">
        <v>63</v>
      </c>
      <c r="D369" s="227" t="s">
        <v>995</v>
      </c>
      <c r="E369" s="262">
        <v>37330.919000000002</v>
      </c>
      <c r="F369" s="262">
        <v>20844.978999999999</v>
      </c>
      <c r="G369" s="263">
        <v>20844.978999999999</v>
      </c>
      <c r="H369" s="268">
        <v>14400</v>
      </c>
      <c r="I369" s="262">
        <v>6444.9790000000003</v>
      </c>
      <c r="J369" s="242"/>
      <c r="K369" s="226" t="s">
        <v>23</v>
      </c>
      <c r="L369" s="226" t="s">
        <v>996</v>
      </c>
      <c r="M369" s="227" t="s">
        <v>997</v>
      </c>
      <c r="N369" s="253" t="s">
        <v>950</v>
      </c>
      <c r="O369" s="270" t="s">
        <v>149</v>
      </c>
      <c r="P369" s="105" t="s">
        <v>998</v>
      </c>
    </row>
    <row r="370" spans="1:16" ht="110.25" x14ac:dyDescent="0.25">
      <c r="A370" s="250">
        <v>12</v>
      </c>
      <c r="B370" s="227" t="s">
        <v>999</v>
      </c>
      <c r="C370" s="250" t="s">
        <v>28</v>
      </c>
      <c r="D370" s="227" t="s">
        <v>1000</v>
      </c>
      <c r="E370" s="262">
        <v>60358.356</v>
      </c>
      <c r="F370" s="262">
        <v>27400</v>
      </c>
      <c r="G370" s="263">
        <v>15000</v>
      </c>
      <c r="H370" s="268">
        <v>10000</v>
      </c>
      <c r="I370" s="262">
        <v>5000</v>
      </c>
      <c r="J370" s="242"/>
      <c r="K370" s="226" t="s">
        <v>23</v>
      </c>
      <c r="L370" s="226" t="s">
        <v>1001</v>
      </c>
      <c r="M370" s="227" t="s">
        <v>1002</v>
      </c>
      <c r="N370" s="253" t="s">
        <v>1003</v>
      </c>
      <c r="O370" s="270" t="s">
        <v>149</v>
      </c>
      <c r="P370" s="105" t="s">
        <v>1004</v>
      </c>
    </row>
    <row r="371" spans="1:16" ht="110.25" x14ac:dyDescent="0.25">
      <c r="A371" s="250">
        <v>13</v>
      </c>
      <c r="B371" s="227" t="s">
        <v>1005</v>
      </c>
      <c r="C371" s="250" t="s">
        <v>42</v>
      </c>
      <c r="D371" s="227" t="s">
        <v>1006</v>
      </c>
      <c r="E371" s="262">
        <v>16147.611000000001</v>
      </c>
      <c r="F371" s="262">
        <v>5575.9579999999996</v>
      </c>
      <c r="G371" s="263">
        <v>5575.9580000000005</v>
      </c>
      <c r="H371" s="268">
        <v>5018.3620000000001</v>
      </c>
      <c r="I371" s="262">
        <v>557.596</v>
      </c>
      <c r="J371" s="242"/>
      <c r="K371" s="226" t="s">
        <v>23</v>
      </c>
      <c r="L371" s="226" t="s">
        <v>1007</v>
      </c>
      <c r="M371" s="227" t="s">
        <v>1008</v>
      </c>
      <c r="N371" s="253" t="s">
        <v>1009</v>
      </c>
      <c r="O371" s="270" t="s">
        <v>149</v>
      </c>
      <c r="P371" s="76" t="s">
        <v>1010</v>
      </c>
    </row>
    <row r="372" spans="1:16" ht="126" x14ac:dyDescent="0.25">
      <c r="A372" s="250">
        <v>14</v>
      </c>
      <c r="B372" s="227" t="s">
        <v>1011</v>
      </c>
      <c r="C372" s="250" t="s">
        <v>42</v>
      </c>
      <c r="D372" s="227" t="s">
        <v>1012</v>
      </c>
      <c r="E372" s="262">
        <v>15924.434999999999</v>
      </c>
      <c r="F372" s="262">
        <v>5556.3649999999998</v>
      </c>
      <c r="G372" s="263">
        <v>5556.3649999999998</v>
      </c>
      <c r="H372" s="268">
        <v>4706.3649999999998</v>
      </c>
      <c r="I372" s="262">
        <v>850</v>
      </c>
      <c r="J372" s="242"/>
      <c r="K372" s="226" t="s">
        <v>23</v>
      </c>
      <c r="L372" s="226" t="s">
        <v>1013</v>
      </c>
      <c r="M372" s="227" t="s">
        <v>1014</v>
      </c>
      <c r="N372" s="253" t="s">
        <v>950</v>
      </c>
      <c r="O372" s="270" t="s">
        <v>149</v>
      </c>
      <c r="P372" s="76" t="s">
        <v>1015</v>
      </c>
    </row>
    <row r="373" spans="1:16" ht="126" x14ac:dyDescent="0.25">
      <c r="A373" s="250">
        <v>15</v>
      </c>
      <c r="B373" s="227" t="s">
        <v>1016</v>
      </c>
      <c r="C373" s="250" t="s">
        <v>28</v>
      </c>
      <c r="D373" s="227" t="s">
        <v>1017</v>
      </c>
      <c r="E373" s="262">
        <v>164786.522</v>
      </c>
      <c r="F373" s="262">
        <v>137452.79800000001</v>
      </c>
      <c r="G373" s="263">
        <v>1100</v>
      </c>
      <c r="H373" s="268">
        <v>1000</v>
      </c>
      <c r="I373" s="262">
        <v>100</v>
      </c>
      <c r="J373" s="242"/>
      <c r="K373" s="226" t="s">
        <v>524</v>
      </c>
      <c r="L373" s="226" t="s">
        <v>1018</v>
      </c>
      <c r="M373" s="227" t="s">
        <v>1019</v>
      </c>
      <c r="N373" s="253" t="s">
        <v>1020</v>
      </c>
      <c r="O373" s="270" t="s">
        <v>149</v>
      </c>
      <c r="P373" s="105" t="s">
        <v>1021</v>
      </c>
    </row>
    <row r="374" spans="1:16" ht="126" x14ac:dyDescent="0.25">
      <c r="A374" s="250">
        <v>16</v>
      </c>
      <c r="B374" s="227" t="s">
        <v>1022</v>
      </c>
      <c r="C374" s="250" t="s">
        <v>42</v>
      </c>
      <c r="D374" s="227" t="s">
        <v>1023</v>
      </c>
      <c r="E374" s="262">
        <v>10425.873</v>
      </c>
      <c r="F374" s="262">
        <v>5562.9849999999997</v>
      </c>
      <c r="G374" s="263">
        <v>5562.9849999999997</v>
      </c>
      <c r="H374" s="268">
        <v>4500</v>
      </c>
      <c r="I374" s="262">
        <v>1062.9849999999999</v>
      </c>
      <c r="J374" s="242"/>
      <c r="K374" s="226" t="s">
        <v>23</v>
      </c>
      <c r="L374" s="226" t="s">
        <v>1024</v>
      </c>
      <c r="M374" s="227" t="s">
        <v>1025</v>
      </c>
      <c r="N374" s="253" t="s">
        <v>1026</v>
      </c>
      <c r="O374" s="270" t="s">
        <v>149</v>
      </c>
      <c r="P374" s="76" t="s">
        <v>1027</v>
      </c>
    </row>
    <row r="375" spans="1:16" ht="141.75" x14ac:dyDescent="0.25">
      <c r="A375" s="250">
        <v>17</v>
      </c>
      <c r="B375" s="227" t="s">
        <v>1028</v>
      </c>
      <c r="C375" s="250" t="s">
        <v>28</v>
      </c>
      <c r="D375" s="227" t="s">
        <v>1029</v>
      </c>
      <c r="E375" s="262">
        <v>93979.73</v>
      </c>
      <c r="F375" s="262">
        <v>77848.683000000005</v>
      </c>
      <c r="G375" s="263">
        <v>21300</v>
      </c>
      <c r="H375" s="268">
        <v>17200</v>
      </c>
      <c r="I375" s="262">
        <v>4100</v>
      </c>
      <c r="J375" s="242"/>
      <c r="K375" s="226" t="s">
        <v>23</v>
      </c>
      <c r="L375" s="226" t="s">
        <v>1030</v>
      </c>
      <c r="M375" s="227" t="s">
        <v>1031</v>
      </c>
      <c r="N375" s="253" t="s">
        <v>950</v>
      </c>
      <c r="O375" s="270" t="s">
        <v>149</v>
      </c>
      <c r="P375" s="105" t="s">
        <v>1103</v>
      </c>
    </row>
    <row r="376" spans="1:16" ht="78.75" x14ac:dyDescent="0.25">
      <c r="A376" s="250">
        <v>18</v>
      </c>
      <c r="B376" s="227" t="s">
        <v>1032</v>
      </c>
      <c r="C376" s="250" t="s">
        <v>42</v>
      </c>
      <c r="D376" s="227" t="s">
        <v>1033</v>
      </c>
      <c r="E376" s="262">
        <v>34381.188999999998</v>
      </c>
      <c r="F376" s="262">
        <v>19049.412</v>
      </c>
      <c r="G376" s="263">
        <v>19049.412</v>
      </c>
      <c r="H376" s="268">
        <v>17129</v>
      </c>
      <c r="I376" s="262">
        <v>1920.412</v>
      </c>
      <c r="J376" s="242"/>
      <c r="K376" s="226" t="s">
        <v>23</v>
      </c>
      <c r="L376" s="226" t="s">
        <v>1034</v>
      </c>
      <c r="M376" s="227" t="s">
        <v>1035</v>
      </c>
      <c r="N376" s="253" t="s">
        <v>950</v>
      </c>
      <c r="O376" s="270" t="s">
        <v>149</v>
      </c>
      <c r="P376" s="76" t="s">
        <v>975</v>
      </c>
    </row>
    <row r="377" spans="1:16" ht="78.75" x14ac:dyDescent="0.25">
      <c r="A377" s="250">
        <v>19</v>
      </c>
      <c r="B377" s="227" t="s">
        <v>1036</v>
      </c>
      <c r="C377" s="250" t="s">
        <v>42</v>
      </c>
      <c r="D377" s="227" t="s">
        <v>1037</v>
      </c>
      <c r="E377" s="262">
        <v>18853.400000000001</v>
      </c>
      <c r="F377" s="262">
        <v>9929.4040000000005</v>
      </c>
      <c r="G377" s="263">
        <v>9929.4040000000005</v>
      </c>
      <c r="H377" s="268">
        <v>5929.4040000000005</v>
      </c>
      <c r="I377" s="262">
        <v>4000</v>
      </c>
      <c r="J377" s="242"/>
      <c r="K377" s="226" t="s">
        <v>23</v>
      </c>
      <c r="L377" s="226" t="s">
        <v>1038</v>
      </c>
      <c r="M377" s="227" t="s">
        <v>1039</v>
      </c>
      <c r="N377" s="253" t="s">
        <v>950</v>
      </c>
      <c r="O377" s="270" t="s">
        <v>149</v>
      </c>
      <c r="P377" s="76" t="s">
        <v>975</v>
      </c>
    </row>
    <row r="378" spans="1:16" ht="126" x14ac:dyDescent="0.25">
      <c r="A378" s="250">
        <v>20</v>
      </c>
      <c r="B378" s="227" t="s">
        <v>1040</v>
      </c>
      <c r="C378" s="250" t="s">
        <v>28</v>
      </c>
      <c r="D378" s="227" t="s">
        <v>1041</v>
      </c>
      <c r="E378" s="262">
        <v>80951.241999999998</v>
      </c>
      <c r="F378" s="262">
        <v>57914.565000000002</v>
      </c>
      <c r="G378" s="263">
        <v>9000</v>
      </c>
      <c r="H378" s="268">
        <v>8000</v>
      </c>
      <c r="I378" s="262">
        <v>1000</v>
      </c>
      <c r="J378" s="242"/>
      <c r="K378" s="226" t="s">
        <v>23</v>
      </c>
      <c r="L378" s="226" t="s">
        <v>1042</v>
      </c>
      <c r="M378" s="227" t="s">
        <v>1043</v>
      </c>
      <c r="N378" s="253" t="s">
        <v>950</v>
      </c>
      <c r="O378" s="270" t="s">
        <v>149</v>
      </c>
      <c r="P378" s="105" t="s">
        <v>1102</v>
      </c>
    </row>
    <row r="379" spans="1:16" x14ac:dyDescent="0.25">
      <c r="A379" s="250" t="s">
        <v>401</v>
      </c>
      <c r="B379" s="227" t="s">
        <v>1044</v>
      </c>
      <c r="C379" s="250" t="s">
        <v>401</v>
      </c>
      <c r="D379" s="227" t="s">
        <v>401</v>
      </c>
      <c r="E379" s="262">
        <v>138290.33100000001</v>
      </c>
      <c r="F379" s="262">
        <v>129408.17700000001</v>
      </c>
      <c r="G379" s="263">
        <v>64056.145000000004</v>
      </c>
      <c r="H379" s="268">
        <v>50411.828999999998</v>
      </c>
      <c r="I379" s="262">
        <v>13644.316000000001</v>
      </c>
      <c r="J379" s="242">
        <v>0</v>
      </c>
      <c r="K379" s="226" t="s">
        <v>401</v>
      </c>
      <c r="L379" s="226" t="s">
        <v>401</v>
      </c>
      <c r="M379" s="227" t="s">
        <v>401</v>
      </c>
      <c r="N379" s="253" t="s">
        <v>401</v>
      </c>
      <c r="O379" s="270" t="s">
        <v>149</v>
      </c>
      <c r="P379" s="273" t="s">
        <v>401</v>
      </c>
    </row>
    <row r="380" spans="1:16" ht="78.75" x14ac:dyDescent="0.25">
      <c r="A380" s="250">
        <v>21</v>
      </c>
      <c r="B380" s="227" t="s">
        <v>1045</v>
      </c>
      <c r="C380" s="250" t="s">
        <v>63</v>
      </c>
      <c r="D380" s="227" t="s">
        <v>1046</v>
      </c>
      <c r="E380" s="262">
        <v>11715.989</v>
      </c>
      <c r="F380" s="262">
        <v>3122.962</v>
      </c>
      <c r="G380" s="263">
        <v>3122.962</v>
      </c>
      <c r="H380" s="268">
        <v>2800</v>
      </c>
      <c r="I380" s="262">
        <v>322.96199999999999</v>
      </c>
      <c r="J380" s="242"/>
      <c r="K380" s="226" t="s">
        <v>23</v>
      </c>
      <c r="L380" s="226" t="s">
        <v>1047</v>
      </c>
      <c r="M380" s="227" t="s">
        <v>1048</v>
      </c>
      <c r="N380" s="253" t="s">
        <v>950</v>
      </c>
      <c r="O380" s="270" t="s">
        <v>149</v>
      </c>
      <c r="P380" s="76" t="s">
        <v>1027</v>
      </c>
    </row>
    <row r="381" spans="1:16" ht="78.75" x14ac:dyDescent="0.25">
      <c r="A381" s="250">
        <v>22</v>
      </c>
      <c r="B381" s="227" t="s">
        <v>1049</v>
      </c>
      <c r="C381" s="250" t="s">
        <v>63</v>
      </c>
      <c r="D381" s="227" t="s">
        <v>1050</v>
      </c>
      <c r="E381" s="262">
        <v>16328.062</v>
      </c>
      <c r="F381" s="262">
        <v>8087.6550000000007</v>
      </c>
      <c r="G381" s="263">
        <v>8087.6550000000007</v>
      </c>
      <c r="H381" s="268">
        <v>7278.89</v>
      </c>
      <c r="I381" s="262">
        <v>808.76499999999999</v>
      </c>
      <c r="J381" s="242"/>
      <c r="K381" s="226" t="s">
        <v>23</v>
      </c>
      <c r="L381" s="226" t="s">
        <v>1051</v>
      </c>
      <c r="M381" s="227" t="s">
        <v>1052</v>
      </c>
      <c r="N381" s="253" t="s">
        <v>950</v>
      </c>
      <c r="O381" s="270" t="s">
        <v>149</v>
      </c>
      <c r="P381" s="76" t="s">
        <v>1053</v>
      </c>
    </row>
    <row r="382" spans="1:16" ht="94.5" x14ac:dyDescent="0.25">
      <c r="A382" s="250">
        <v>23</v>
      </c>
      <c r="B382" s="227" t="s">
        <v>1054</v>
      </c>
      <c r="C382" s="250" t="s">
        <v>63</v>
      </c>
      <c r="D382" s="227" t="s">
        <v>1055</v>
      </c>
      <c r="E382" s="262">
        <v>9551.8060000000005</v>
      </c>
      <c r="F382" s="262">
        <v>4460.4120000000003</v>
      </c>
      <c r="G382" s="263">
        <v>4460.4120000000003</v>
      </c>
      <c r="H382" s="268">
        <v>4000</v>
      </c>
      <c r="I382" s="262">
        <v>460.41200000000003</v>
      </c>
      <c r="J382" s="242"/>
      <c r="K382" s="226" t="s">
        <v>23</v>
      </c>
      <c r="L382" s="226" t="s">
        <v>1056</v>
      </c>
      <c r="M382" s="227" t="s">
        <v>1057</v>
      </c>
      <c r="N382" s="253" t="s">
        <v>1058</v>
      </c>
      <c r="O382" s="270" t="s">
        <v>149</v>
      </c>
      <c r="P382" s="76" t="s">
        <v>1027</v>
      </c>
    </row>
    <row r="383" spans="1:16" ht="110.25" x14ac:dyDescent="0.25">
      <c r="A383" s="250">
        <v>24</v>
      </c>
      <c r="B383" s="227" t="s">
        <v>1059</v>
      </c>
      <c r="C383" s="250" t="s">
        <v>42</v>
      </c>
      <c r="D383" s="227" t="s">
        <v>1060</v>
      </c>
      <c r="E383" s="262">
        <v>12127.031999999999</v>
      </c>
      <c r="F383" s="262">
        <v>5633.5649999999996</v>
      </c>
      <c r="G383" s="263">
        <v>5633.5650000000005</v>
      </c>
      <c r="H383" s="268">
        <v>3667</v>
      </c>
      <c r="I383" s="262">
        <v>1966.5650000000001</v>
      </c>
      <c r="J383" s="242"/>
      <c r="K383" s="226" t="s">
        <v>23</v>
      </c>
      <c r="L383" s="226" t="s">
        <v>1061</v>
      </c>
      <c r="M383" s="227" t="s">
        <v>1062</v>
      </c>
      <c r="N383" s="253" t="s">
        <v>1058</v>
      </c>
      <c r="O383" s="270" t="s">
        <v>149</v>
      </c>
      <c r="P383" s="76" t="s">
        <v>1063</v>
      </c>
    </row>
    <row r="384" spans="1:16" ht="110.25" x14ac:dyDescent="0.25">
      <c r="A384" s="250">
        <v>25</v>
      </c>
      <c r="B384" s="227" t="s">
        <v>1064</v>
      </c>
      <c r="C384" s="250" t="s">
        <v>42</v>
      </c>
      <c r="D384" s="227" t="s">
        <v>1065</v>
      </c>
      <c r="E384" s="262">
        <v>54983.47</v>
      </c>
      <c r="F384" s="262">
        <v>28585.612000000001</v>
      </c>
      <c r="G384" s="263">
        <v>28585.612000000001</v>
      </c>
      <c r="H384" s="268">
        <v>20000</v>
      </c>
      <c r="I384" s="262">
        <v>8585.612000000001</v>
      </c>
      <c r="J384" s="242"/>
      <c r="K384" s="226" t="s">
        <v>23</v>
      </c>
      <c r="L384" s="226" t="s">
        <v>1066</v>
      </c>
      <c r="M384" s="227" t="s">
        <v>1067</v>
      </c>
      <c r="N384" s="253" t="s">
        <v>1058</v>
      </c>
      <c r="O384" s="270" t="s">
        <v>149</v>
      </c>
      <c r="P384" s="76" t="s">
        <v>1068</v>
      </c>
    </row>
    <row r="385" spans="1:16" ht="78.75" x14ac:dyDescent="0.25">
      <c r="A385" s="250">
        <v>26</v>
      </c>
      <c r="B385" s="227" t="s">
        <v>1069</v>
      </c>
      <c r="C385" s="250" t="s">
        <v>42</v>
      </c>
      <c r="D385" s="227" t="s">
        <v>1070</v>
      </c>
      <c r="E385" s="262">
        <v>22381.434000000001</v>
      </c>
      <c r="F385" s="262">
        <v>14165.939</v>
      </c>
      <c r="G385" s="263">
        <v>14165.939</v>
      </c>
      <c r="H385" s="268">
        <v>12665.939</v>
      </c>
      <c r="I385" s="262">
        <v>1500</v>
      </c>
      <c r="J385" s="242"/>
      <c r="K385" s="226" t="s">
        <v>23</v>
      </c>
      <c r="L385" s="226" t="s">
        <v>1071</v>
      </c>
      <c r="M385" s="227" t="s">
        <v>1072</v>
      </c>
      <c r="N385" s="253" t="s">
        <v>1073</v>
      </c>
      <c r="O385" s="270" t="s">
        <v>149</v>
      </c>
      <c r="P385" s="76" t="s">
        <v>975</v>
      </c>
    </row>
    <row r="386" spans="1:16" x14ac:dyDescent="0.25">
      <c r="A386" s="250" t="s">
        <v>401</v>
      </c>
      <c r="B386" s="227" t="s">
        <v>1074</v>
      </c>
      <c r="C386" s="250" t="s">
        <v>401</v>
      </c>
      <c r="D386" s="227" t="s">
        <v>401</v>
      </c>
      <c r="E386" s="262">
        <v>61649.396999999997</v>
      </c>
      <c r="F386" s="262">
        <v>30399.397000000001</v>
      </c>
      <c r="G386" s="263">
        <v>64392.05</v>
      </c>
      <c r="H386" s="268">
        <v>36482.47</v>
      </c>
      <c r="I386" s="262">
        <v>27909.58</v>
      </c>
      <c r="J386" s="242">
        <v>0</v>
      </c>
      <c r="K386" s="226" t="s">
        <v>401</v>
      </c>
      <c r="L386" s="226" t="s">
        <v>401</v>
      </c>
      <c r="M386" s="227" t="s">
        <v>401</v>
      </c>
      <c r="N386" s="253" t="s">
        <v>401</v>
      </c>
      <c r="O386" s="270" t="s">
        <v>149</v>
      </c>
      <c r="P386" s="273" t="s">
        <v>401</v>
      </c>
    </row>
    <row r="387" spans="1:16" ht="173.25" x14ac:dyDescent="0.25">
      <c r="A387" s="250">
        <v>27</v>
      </c>
      <c r="B387" s="227" t="s">
        <v>1075</v>
      </c>
      <c r="C387" s="250" t="s">
        <v>38</v>
      </c>
      <c r="D387" s="227" t="s">
        <v>1076</v>
      </c>
      <c r="E387" s="262">
        <v>336612.84399999998</v>
      </c>
      <c r="F387" s="262">
        <v>68192.441000000006</v>
      </c>
      <c r="G387" s="263">
        <v>50041.05</v>
      </c>
      <c r="H387" s="268">
        <v>25041.05</v>
      </c>
      <c r="I387" s="262">
        <v>25000</v>
      </c>
      <c r="J387" s="242"/>
      <c r="K387" s="226" t="s">
        <v>23</v>
      </c>
      <c r="L387" s="226" t="s">
        <v>1077</v>
      </c>
      <c r="M387" s="227" t="s">
        <v>1078</v>
      </c>
      <c r="N387" s="253" t="s">
        <v>1009</v>
      </c>
      <c r="O387" s="270" t="s">
        <v>149</v>
      </c>
      <c r="P387" s="105" t="s">
        <v>1027</v>
      </c>
    </row>
    <row r="388" spans="1:16" ht="110.25" x14ac:dyDescent="0.25">
      <c r="A388" s="250">
        <v>28</v>
      </c>
      <c r="B388" s="227" t="s">
        <v>1079</v>
      </c>
      <c r="C388" s="250" t="s">
        <v>63</v>
      </c>
      <c r="D388" s="227" t="s">
        <v>1080</v>
      </c>
      <c r="E388" s="262">
        <v>20916.46</v>
      </c>
      <c r="F388" s="262">
        <v>14351</v>
      </c>
      <c r="G388" s="263">
        <v>14351</v>
      </c>
      <c r="H388" s="268">
        <v>11441.42</v>
      </c>
      <c r="I388" s="262">
        <v>2909.58</v>
      </c>
      <c r="J388" s="242"/>
      <c r="K388" s="226" t="s">
        <v>23</v>
      </c>
      <c r="L388" s="226" t="s">
        <v>1081</v>
      </c>
      <c r="M388" s="227" t="s">
        <v>1082</v>
      </c>
      <c r="N388" s="253" t="s">
        <v>1009</v>
      </c>
      <c r="O388" s="270" t="s">
        <v>149</v>
      </c>
      <c r="P388" s="76" t="s">
        <v>1083</v>
      </c>
    </row>
    <row r="389" spans="1:16" x14ac:dyDescent="0.25">
      <c r="A389" s="250" t="s">
        <v>401</v>
      </c>
      <c r="B389" s="227" t="s">
        <v>1084</v>
      </c>
      <c r="C389" s="250" t="s">
        <v>401</v>
      </c>
      <c r="D389" s="227" t="s">
        <v>401</v>
      </c>
      <c r="E389" s="262">
        <v>127062.228</v>
      </c>
      <c r="F389" s="262">
        <v>68878.357000000004</v>
      </c>
      <c r="G389" s="263">
        <v>43783.134999999995</v>
      </c>
      <c r="H389" s="268">
        <v>35965.53</v>
      </c>
      <c r="I389" s="262">
        <v>7817.6049999999996</v>
      </c>
      <c r="J389" s="242">
        <v>0</v>
      </c>
      <c r="K389" s="226" t="s">
        <v>401</v>
      </c>
      <c r="L389" s="226" t="s">
        <v>401</v>
      </c>
      <c r="M389" s="227" t="s">
        <v>401</v>
      </c>
      <c r="N389" s="253" t="s">
        <v>401</v>
      </c>
      <c r="O389" s="270" t="s">
        <v>149</v>
      </c>
      <c r="P389" s="273" t="s">
        <v>401</v>
      </c>
    </row>
    <row r="390" spans="1:16" ht="110.25" x14ac:dyDescent="0.25">
      <c r="A390" s="250">
        <v>29</v>
      </c>
      <c r="B390" s="227" t="s">
        <v>1085</v>
      </c>
      <c r="C390" s="250" t="s">
        <v>63</v>
      </c>
      <c r="D390" s="227" t="s">
        <v>1086</v>
      </c>
      <c r="E390" s="262">
        <v>18765.55</v>
      </c>
      <c r="F390" s="262">
        <v>4068.634</v>
      </c>
      <c r="G390" s="263">
        <v>4068.634</v>
      </c>
      <c r="H390" s="268">
        <v>3500</v>
      </c>
      <c r="I390" s="262">
        <v>568.63400000000001</v>
      </c>
      <c r="J390" s="242"/>
      <c r="K390" s="226" t="s">
        <v>23</v>
      </c>
      <c r="L390" s="226" t="s">
        <v>1087</v>
      </c>
      <c r="M390" s="227" t="s">
        <v>1088</v>
      </c>
      <c r="N390" s="253" t="s">
        <v>1009</v>
      </c>
      <c r="O390" s="270" t="s">
        <v>149</v>
      </c>
      <c r="P390" s="105" t="s">
        <v>961</v>
      </c>
    </row>
    <row r="391" spans="1:16" ht="78.75" x14ac:dyDescent="0.25">
      <c r="A391" s="250">
        <v>30</v>
      </c>
      <c r="B391" s="227" t="s">
        <v>1089</v>
      </c>
      <c r="C391" s="250" t="s">
        <v>42</v>
      </c>
      <c r="D391" s="227" t="s">
        <v>1090</v>
      </c>
      <c r="E391" s="262">
        <v>7458.2470000000003</v>
      </c>
      <c r="F391" s="262">
        <v>2065.5299999999997</v>
      </c>
      <c r="G391" s="263">
        <v>2065.5299999999997</v>
      </c>
      <c r="H391" s="268">
        <v>1465.53</v>
      </c>
      <c r="I391" s="262">
        <v>600</v>
      </c>
      <c r="J391" s="242"/>
      <c r="K391" s="226" t="s">
        <v>23</v>
      </c>
      <c r="L391" s="226" t="s">
        <v>1091</v>
      </c>
      <c r="M391" s="227" t="s">
        <v>1092</v>
      </c>
      <c r="N391" s="253" t="s">
        <v>1058</v>
      </c>
      <c r="O391" s="270" t="s">
        <v>149</v>
      </c>
      <c r="P391" s="105" t="s">
        <v>1027</v>
      </c>
    </row>
    <row r="392" spans="1:16" ht="110.25" x14ac:dyDescent="0.25">
      <c r="A392" s="250">
        <v>31</v>
      </c>
      <c r="B392" s="227" t="s">
        <v>1093</v>
      </c>
      <c r="C392" s="250" t="s">
        <v>63</v>
      </c>
      <c r="D392" s="227" t="s">
        <v>1094</v>
      </c>
      <c r="E392" s="262">
        <v>13245.316000000001</v>
      </c>
      <c r="F392" s="262">
        <v>9148.9709999999995</v>
      </c>
      <c r="G392" s="263">
        <v>9148.9709999999995</v>
      </c>
      <c r="H392" s="268">
        <v>6000</v>
      </c>
      <c r="I392" s="262">
        <v>3148.971</v>
      </c>
      <c r="J392" s="242"/>
      <c r="K392" s="226" t="s">
        <v>524</v>
      </c>
      <c r="L392" s="226" t="s">
        <v>1095</v>
      </c>
      <c r="M392" s="227" t="s">
        <v>1096</v>
      </c>
      <c r="N392" s="253" t="s">
        <v>1009</v>
      </c>
      <c r="O392" s="270" t="s">
        <v>149</v>
      </c>
      <c r="P392" s="105" t="s">
        <v>961</v>
      </c>
    </row>
    <row r="393" spans="1:16" ht="110.25" x14ac:dyDescent="0.25">
      <c r="A393" s="250">
        <v>32</v>
      </c>
      <c r="B393" s="227" t="s">
        <v>1097</v>
      </c>
      <c r="C393" s="250" t="s">
        <v>28</v>
      </c>
      <c r="D393" s="227" t="s">
        <v>1098</v>
      </c>
      <c r="E393" s="262">
        <v>87593.115000000005</v>
      </c>
      <c r="F393" s="262">
        <v>53595.222000000002</v>
      </c>
      <c r="G393" s="263">
        <v>28500</v>
      </c>
      <c r="H393" s="268">
        <v>25000</v>
      </c>
      <c r="I393" s="262">
        <v>3500</v>
      </c>
      <c r="J393" s="242"/>
      <c r="K393" s="226" t="s">
        <v>23</v>
      </c>
      <c r="L393" s="226" t="s">
        <v>1099</v>
      </c>
      <c r="M393" s="227" t="s">
        <v>1100</v>
      </c>
      <c r="N393" s="253" t="s">
        <v>1009</v>
      </c>
      <c r="O393" s="270" t="s">
        <v>149</v>
      </c>
      <c r="P393" s="105" t="s">
        <v>1101</v>
      </c>
    </row>
    <row r="394" spans="1:16" ht="16.5" x14ac:dyDescent="0.25">
      <c r="A394" s="394"/>
      <c r="B394" s="189" t="s">
        <v>1739</v>
      </c>
      <c r="C394" s="394"/>
      <c r="D394" s="394"/>
      <c r="E394" s="192">
        <f t="shared" ref="E394:J394" si="52">SUM(E397:E404)</f>
        <v>365889.22600000002</v>
      </c>
      <c r="F394" s="192">
        <f t="shared" si="52"/>
        <v>276221.43799999997</v>
      </c>
      <c r="G394" s="192">
        <f t="shared" si="52"/>
        <v>234475.18400000001</v>
      </c>
      <c r="H394" s="192">
        <f t="shared" si="52"/>
        <v>158883.59899999999</v>
      </c>
      <c r="I394" s="192">
        <f>SUM(I397:I404)</f>
        <v>46663.516000000003</v>
      </c>
      <c r="J394" s="192">
        <f t="shared" si="52"/>
        <v>28928.069</v>
      </c>
      <c r="K394" s="394"/>
      <c r="L394" s="394"/>
      <c r="M394" s="394"/>
      <c r="N394" s="395"/>
      <c r="O394" s="395"/>
      <c r="P394" s="394"/>
    </row>
    <row r="395" spans="1:16" ht="16.5" x14ac:dyDescent="0.25">
      <c r="A395" s="361"/>
      <c r="B395" s="167" t="s">
        <v>790</v>
      </c>
      <c r="C395" s="361"/>
      <c r="D395" s="363"/>
      <c r="E395" s="178"/>
      <c r="F395" s="178"/>
      <c r="G395" s="178"/>
      <c r="H395" s="424">
        <v>1604.885</v>
      </c>
      <c r="I395" s="178"/>
      <c r="J395" s="178"/>
      <c r="K395" s="363"/>
      <c r="L395" s="363"/>
      <c r="M395" s="363"/>
      <c r="N395" s="365"/>
      <c r="O395" s="365"/>
      <c r="P395" s="361"/>
    </row>
    <row r="396" spans="1:16" ht="16.5" x14ac:dyDescent="0.25">
      <c r="A396" s="183"/>
      <c r="B396" s="278" t="s">
        <v>1700</v>
      </c>
      <c r="C396" s="179"/>
      <c r="D396" s="368"/>
      <c r="E396" s="170"/>
      <c r="F396" s="170"/>
      <c r="G396" s="170"/>
      <c r="H396" s="170"/>
      <c r="I396" s="170"/>
      <c r="J396" s="170"/>
      <c r="K396" s="369"/>
      <c r="L396" s="179"/>
      <c r="M396" s="179"/>
      <c r="N396" s="12"/>
      <c r="O396" s="12"/>
      <c r="P396" s="213"/>
    </row>
    <row r="397" spans="1:16" ht="173.25" x14ac:dyDescent="0.25">
      <c r="A397" s="183">
        <v>1</v>
      </c>
      <c r="B397" s="182" t="s">
        <v>1701</v>
      </c>
      <c r="C397" s="179" t="s">
        <v>63</v>
      </c>
      <c r="D397" s="179" t="s">
        <v>1702</v>
      </c>
      <c r="E397" s="328">
        <v>146665.736</v>
      </c>
      <c r="F397" s="328">
        <v>80802.248000000007</v>
      </c>
      <c r="G397" s="328">
        <v>80802.248000000007</v>
      </c>
      <c r="H397" s="256">
        <v>46128.466</v>
      </c>
      <c r="I397" s="328">
        <v>9673.7819999999992</v>
      </c>
      <c r="J397" s="184">
        <v>25000</v>
      </c>
      <c r="K397" s="201" t="s">
        <v>23</v>
      </c>
      <c r="L397" s="101" t="s">
        <v>1703</v>
      </c>
      <c r="M397" s="179" t="s">
        <v>1704</v>
      </c>
      <c r="N397" s="12" t="s">
        <v>1705</v>
      </c>
      <c r="O397" s="12" t="s">
        <v>31</v>
      </c>
      <c r="P397" s="213" t="s">
        <v>1706</v>
      </c>
    </row>
    <row r="398" spans="1:16" ht="126" x14ac:dyDescent="0.25">
      <c r="A398" s="183">
        <v>2</v>
      </c>
      <c r="B398" s="425" t="s">
        <v>1707</v>
      </c>
      <c r="C398" s="179" t="s">
        <v>28</v>
      </c>
      <c r="D398" s="179" t="s">
        <v>1708</v>
      </c>
      <c r="E398" s="328">
        <v>19321.236000000001</v>
      </c>
      <c r="F398" s="328">
        <v>18835.010999999999</v>
      </c>
      <c r="G398" s="328">
        <v>10492.532000000001</v>
      </c>
      <c r="H398" s="328">
        <v>9538.6620000000003</v>
      </c>
      <c r="I398" s="328">
        <v>953.87</v>
      </c>
      <c r="J398" s="170"/>
      <c r="K398" s="201" t="s">
        <v>23</v>
      </c>
      <c r="L398" s="101" t="s">
        <v>1709</v>
      </c>
      <c r="M398" s="179" t="s">
        <v>1710</v>
      </c>
      <c r="N398" s="12" t="s">
        <v>1711</v>
      </c>
      <c r="O398" s="12" t="s">
        <v>31</v>
      </c>
      <c r="P398" s="213" t="s">
        <v>1712</v>
      </c>
    </row>
    <row r="399" spans="1:16" ht="16.5" x14ac:dyDescent="0.25">
      <c r="A399" s="183"/>
      <c r="B399" s="278" t="s">
        <v>1713</v>
      </c>
      <c r="C399" s="12"/>
      <c r="D399" s="368"/>
      <c r="E399" s="13"/>
      <c r="F399" s="13"/>
      <c r="G399" s="13"/>
      <c r="H399" s="426"/>
      <c r="I399" s="13"/>
      <c r="J399" s="13"/>
      <c r="K399" s="377"/>
      <c r="L399" s="12"/>
      <c r="M399" s="12"/>
      <c r="N399" s="12"/>
      <c r="O399" s="12"/>
      <c r="P399" s="213"/>
    </row>
    <row r="400" spans="1:16" ht="141.75" x14ac:dyDescent="0.25">
      <c r="A400" s="183">
        <v>3</v>
      </c>
      <c r="B400" s="182" t="s">
        <v>1714</v>
      </c>
      <c r="C400" s="427">
        <v>2020</v>
      </c>
      <c r="D400" s="179" t="s">
        <v>1715</v>
      </c>
      <c r="E400" s="108">
        <v>17679.413</v>
      </c>
      <c r="F400" s="108">
        <f>E400-239.576</f>
        <v>17439.837</v>
      </c>
      <c r="G400" s="108">
        <v>17439.837</v>
      </c>
      <c r="H400" s="108">
        <v>15318</v>
      </c>
      <c r="I400" s="108">
        <v>2121.837</v>
      </c>
      <c r="J400" s="13"/>
      <c r="K400" s="201" t="s">
        <v>23</v>
      </c>
      <c r="L400" s="101" t="s">
        <v>1716</v>
      </c>
      <c r="M400" s="179" t="s">
        <v>1717</v>
      </c>
      <c r="N400" s="12" t="s">
        <v>1711</v>
      </c>
      <c r="O400" s="12">
        <v>39.375</v>
      </c>
      <c r="P400" s="213" t="s">
        <v>1718</v>
      </c>
    </row>
    <row r="401" spans="1:17" ht="115.5" x14ac:dyDescent="0.25">
      <c r="A401" s="183">
        <v>4</v>
      </c>
      <c r="B401" s="182" t="s">
        <v>1719</v>
      </c>
      <c r="C401" s="427" t="s">
        <v>345</v>
      </c>
      <c r="D401" s="179" t="s">
        <v>1720</v>
      </c>
      <c r="E401" s="72">
        <v>49614.858999999997</v>
      </c>
      <c r="F401" s="72">
        <f>E401-781.84</f>
        <v>48833.019</v>
      </c>
      <c r="G401" s="72">
        <v>17264.002</v>
      </c>
      <c r="H401" s="72">
        <v>13811.200999999999</v>
      </c>
      <c r="I401" s="72">
        <v>3452.8009999999999</v>
      </c>
      <c r="J401" s="13"/>
      <c r="K401" s="201" t="s">
        <v>23</v>
      </c>
      <c r="L401" s="72" t="s">
        <v>1721</v>
      </c>
      <c r="M401" s="179" t="s">
        <v>1722</v>
      </c>
      <c r="N401" s="12" t="s">
        <v>1711</v>
      </c>
      <c r="O401" s="12">
        <v>48.125</v>
      </c>
      <c r="P401" s="72" t="s">
        <v>1723</v>
      </c>
    </row>
    <row r="402" spans="1:17" ht="110.25" x14ac:dyDescent="0.25">
      <c r="A402" s="183">
        <v>5</v>
      </c>
      <c r="B402" s="182" t="s">
        <v>1724</v>
      </c>
      <c r="C402" s="427">
        <v>2020</v>
      </c>
      <c r="D402" s="179" t="s">
        <v>1725</v>
      </c>
      <c r="E402" s="72">
        <v>43641.921000000002</v>
      </c>
      <c r="F402" s="72">
        <v>42834.758000000002</v>
      </c>
      <c r="G402" s="72">
        <v>41000</v>
      </c>
      <c r="H402" s="72">
        <v>32971.930999999997</v>
      </c>
      <c r="I402" s="72">
        <v>4100</v>
      </c>
      <c r="J402" s="74">
        <v>3928.069</v>
      </c>
      <c r="K402" s="201" t="s">
        <v>23</v>
      </c>
      <c r="L402" s="72" t="s">
        <v>1726</v>
      </c>
      <c r="M402" s="179" t="s">
        <v>1727</v>
      </c>
      <c r="N402" s="12" t="s">
        <v>1728</v>
      </c>
      <c r="O402" s="12">
        <v>47.5</v>
      </c>
      <c r="P402" s="213" t="s">
        <v>1729</v>
      </c>
    </row>
    <row r="403" spans="1:17" ht="94.5" x14ac:dyDescent="0.25">
      <c r="A403" s="183">
        <v>6</v>
      </c>
      <c r="B403" s="182" t="s">
        <v>1730</v>
      </c>
      <c r="C403" s="427">
        <v>2020</v>
      </c>
      <c r="D403" s="179" t="s">
        <v>1731</v>
      </c>
      <c r="E403" s="101">
        <v>10577.916999999999</v>
      </c>
      <c r="F403" s="101">
        <v>10431.522000000001</v>
      </c>
      <c r="G403" s="101">
        <v>10431.522000000001</v>
      </c>
      <c r="H403" s="101">
        <v>5142.563000000001</v>
      </c>
      <c r="I403" s="101">
        <v>5288.9589999999998</v>
      </c>
      <c r="J403" s="13"/>
      <c r="K403" s="201" t="s">
        <v>23</v>
      </c>
      <c r="L403" s="101" t="s">
        <v>1732</v>
      </c>
      <c r="M403" s="179" t="s">
        <v>1733</v>
      </c>
      <c r="N403" s="12" t="s">
        <v>1734</v>
      </c>
      <c r="O403" s="12">
        <v>55</v>
      </c>
      <c r="P403" s="213" t="s">
        <v>1729</v>
      </c>
    </row>
    <row r="404" spans="1:17" ht="94.5" x14ac:dyDescent="0.25">
      <c r="A404" s="183">
        <v>7</v>
      </c>
      <c r="B404" s="428" t="s">
        <v>1735</v>
      </c>
      <c r="C404" s="427">
        <v>2020</v>
      </c>
      <c r="D404" s="12" t="s">
        <v>1736</v>
      </c>
      <c r="E404" s="429">
        <v>78388.144</v>
      </c>
      <c r="F404" s="429">
        <v>57045.042999999998</v>
      </c>
      <c r="G404" s="429">
        <v>57045.042999999998</v>
      </c>
      <c r="H404" s="108">
        <v>35972.775999999998</v>
      </c>
      <c r="I404" s="194">
        <v>21072.267</v>
      </c>
      <c r="J404" s="13"/>
      <c r="K404" s="201" t="s">
        <v>23</v>
      </c>
      <c r="L404" s="101" t="s">
        <v>1737</v>
      </c>
      <c r="M404" s="179" t="s">
        <v>1738</v>
      </c>
      <c r="N404" s="12" t="s">
        <v>1734</v>
      </c>
      <c r="O404" s="12">
        <v>48.125</v>
      </c>
      <c r="P404" s="213" t="s">
        <v>1729</v>
      </c>
    </row>
    <row r="405" spans="1:17" x14ac:dyDescent="0.25">
      <c r="A405" s="250"/>
      <c r="B405" s="227"/>
      <c r="C405" s="250"/>
      <c r="D405" s="227"/>
      <c r="E405" s="262"/>
      <c r="F405" s="262"/>
      <c r="G405" s="263"/>
      <c r="H405" s="268"/>
      <c r="I405" s="262"/>
      <c r="J405" s="242"/>
      <c r="K405" s="226"/>
      <c r="L405" s="226"/>
      <c r="M405" s="227"/>
      <c r="N405" s="253"/>
      <c r="O405" s="270"/>
      <c r="P405" s="720"/>
    </row>
    <row r="406" spans="1:17" ht="18.75" x14ac:dyDescent="0.25">
      <c r="A406" s="501"/>
      <c r="B406" s="305" t="s">
        <v>1161</v>
      </c>
      <c r="C406" s="306" t="s">
        <v>142</v>
      </c>
      <c r="D406" s="306" t="s">
        <v>142</v>
      </c>
      <c r="E406" s="307"/>
      <c r="F406" s="307"/>
      <c r="G406" s="307"/>
      <c r="H406" s="307">
        <v>339995.11499999999</v>
      </c>
      <c r="I406" s="307"/>
      <c r="J406" s="307"/>
      <c r="K406" s="308" t="s">
        <v>142</v>
      </c>
      <c r="L406" s="308" t="s">
        <v>142</v>
      </c>
      <c r="M406" s="308" t="s">
        <v>142</v>
      </c>
      <c r="N406" s="308"/>
      <c r="O406" s="308" t="s">
        <v>142</v>
      </c>
      <c r="P406" s="720"/>
    </row>
    <row r="407" spans="1:17" ht="18.75" x14ac:dyDescent="0.25">
      <c r="A407" s="296"/>
      <c r="B407" s="281" t="s">
        <v>1105</v>
      </c>
      <c r="C407" s="282"/>
      <c r="D407" s="282"/>
      <c r="E407" s="283"/>
      <c r="F407" s="283"/>
      <c r="G407" s="283"/>
      <c r="H407" s="283">
        <f>H406-H408</f>
        <v>34730.599999999977</v>
      </c>
      <c r="I407" s="283"/>
      <c r="J407" s="283"/>
      <c r="K407" s="284"/>
      <c r="L407" s="284"/>
      <c r="M407" s="284"/>
      <c r="N407" s="284"/>
      <c r="O407" s="284"/>
      <c r="P407" s="720"/>
    </row>
    <row r="408" spans="1:17" ht="18.75" x14ac:dyDescent="0.25">
      <c r="A408" s="502"/>
      <c r="B408" s="278" t="s">
        <v>1106</v>
      </c>
      <c r="C408" s="279"/>
      <c r="D408" s="279"/>
      <c r="E408" s="280">
        <f>E410+E421+E417+E419+E420</f>
        <v>885925.61100000015</v>
      </c>
      <c r="F408" s="280">
        <f t="shared" ref="F408:J408" si="53">F410+F421+F417+F419+F420</f>
        <v>489368.51514999999</v>
      </c>
      <c r="G408" s="280">
        <f t="shared" si="53"/>
        <v>445121.12699999998</v>
      </c>
      <c r="H408" s="280">
        <f>H410+H421+H417+H419+H420+H409</f>
        <v>305264.51500000001</v>
      </c>
      <c r="I408" s="280">
        <f t="shared" si="53"/>
        <v>143356.61199999999</v>
      </c>
      <c r="J408" s="280">
        <f t="shared" si="53"/>
        <v>0</v>
      </c>
      <c r="K408" s="196"/>
      <c r="L408" s="196"/>
      <c r="M408" s="196"/>
      <c r="N408" s="196"/>
      <c r="O408" s="196"/>
      <c r="P408" s="720"/>
    </row>
    <row r="409" spans="1:17" ht="18.75" x14ac:dyDescent="0.25">
      <c r="A409" s="502"/>
      <c r="B409" s="776" t="s">
        <v>1107</v>
      </c>
      <c r="C409" s="776"/>
      <c r="D409" s="279"/>
      <c r="E409" s="280"/>
      <c r="F409" s="280"/>
      <c r="G409" s="280"/>
      <c r="H409" s="280">
        <v>3500</v>
      </c>
      <c r="I409" s="280"/>
      <c r="J409" s="280"/>
      <c r="K409" s="196"/>
      <c r="L409" s="196"/>
      <c r="M409" s="196"/>
      <c r="N409" s="196"/>
      <c r="O409" s="196"/>
      <c r="P409" s="720"/>
    </row>
    <row r="410" spans="1:17" ht="20.25" x14ac:dyDescent="0.25">
      <c r="A410" s="296"/>
      <c r="B410" s="281" t="s">
        <v>737</v>
      </c>
      <c r="C410" s="282"/>
      <c r="D410" s="282"/>
      <c r="E410" s="283">
        <f>SUM(E411:E415)</f>
        <v>434597.75599999999</v>
      </c>
      <c r="F410" s="283">
        <f t="shared" ref="F410:J410" si="54">SUM(F411:F415)</f>
        <v>188695.42600000001</v>
      </c>
      <c r="G410" s="283">
        <f t="shared" si="54"/>
        <v>179096.16899999999</v>
      </c>
      <c r="H410" s="283">
        <f t="shared" si="54"/>
        <v>140263.837</v>
      </c>
      <c r="I410" s="283">
        <f t="shared" si="54"/>
        <v>38832.331999999995</v>
      </c>
      <c r="J410" s="283">
        <f t="shared" si="54"/>
        <v>0</v>
      </c>
      <c r="K410" s="285"/>
      <c r="L410" s="285"/>
      <c r="M410" s="285"/>
      <c r="N410" s="285"/>
      <c r="O410" s="285"/>
      <c r="P410" s="720"/>
    </row>
    <row r="411" spans="1:17" ht="270" x14ac:dyDescent="0.25">
      <c r="A411" s="183">
        <v>1</v>
      </c>
      <c r="B411" s="286" t="s">
        <v>1108</v>
      </c>
      <c r="C411" s="287" t="s">
        <v>63</v>
      </c>
      <c r="D411" s="288" t="s">
        <v>1109</v>
      </c>
      <c r="E411" s="187">
        <f>103920.4+40742.6</f>
        <v>144663</v>
      </c>
      <c r="F411" s="187">
        <v>76540</v>
      </c>
      <c r="G411" s="187">
        <f>H411+I411</f>
        <v>76540</v>
      </c>
      <c r="H411" s="187">
        <v>68886</v>
      </c>
      <c r="I411" s="187">
        <v>7654</v>
      </c>
      <c r="J411" s="289"/>
      <c r="K411" s="196" t="s">
        <v>1110</v>
      </c>
      <c r="L411" s="290" t="s">
        <v>1111</v>
      </c>
      <c r="M411" s="290" t="s">
        <v>1112</v>
      </c>
      <c r="N411" s="291" t="s">
        <v>1113</v>
      </c>
      <c r="O411" s="14">
        <v>61</v>
      </c>
      <c r="P411" s="72" t="s">
        <v>1911</v>
      </c>
    </row>
    <row r="412" spans="1:17" ht="270" x14ac:dyDescent="0.25">
      <c r="A412" s="183">
        <v>2</v>
      </c>
      <c r="B412" s="286" t="s">
        <v>1114</v>
      </c>
      <c r="C412" s="287" t="s">
        <v>42</v>
      </c>
      <c r="D412" s="288" t="s">
        <v>1115</v>
      </c>
      <c r="E412" s="187">
        <v>80129.805999999997</v>
      </c>
      <c r="F412" s="187">
        <v>47510</v>
      </c>
      <c r="G412" s="187">
        <f>H412+I412</f>
        <v>47510</v>
      </c>
      <c r="H412" s="187">
        <v>23960</v>
      </c>
      <c r="I412" s="292">
        <v>23550</v>
      </c>
      <c r="J412" s="289"/>
      <c r="K412" s="196" t="s">
        <v>1110</v>
      </c>
      <c r="L412" s="290" t="s">
        <v>1116</v>
      </c>
      <c r="M412" s="293" t="s">
        <v>1117</v>
      </c>
      <c r="N412" s="291" t="s">
        <v>1113</v>
      </c>
      <c r="O412" s="14">
        <v>52</v>
      </c>
      <c r="P412" s="72" t="s">
        <v>1912</v>
      </c>
    </row>
    <row r="413" spans="1:17" ht="300" x14ac:dyDescent="0.25">
      <c r="A413" s="183">
        <v>3</v>
      </c>
      <c r="B413" s="294" t="s">
        <v>1118</v>
      </c>
      <c r="C413" s="287" t="s">
        <v>42</v>
      </c>
      <c r="D413" s="288"/>
      <c r="E413" s="187">
        <v>12300</v>
      </c>
      <c r="F413" s="187">
        <v>6415.6490000000003</v>
      </c>
      <c r="G413" s="187">
        <f>H413+I413</f>
        <v>6415.6489999999994</v>
      </c>
      <c r="H413" s="187">
        <v>5774.0929999999998</v>
      </c>
      <c r="I413" s="295">
        <v>641.55600000000004</v>
      </c>
      <c r="J413" s="289"/>
      <c r="K413" s="196" t="s">
        <v>1119</v>
      </c>
      <c r="L413" s="290" t="s">
        <v>1120</v>
      </c>
      <c r="M413" s="290" t="s">
        <v>1120</v>
      </c>
      <c r="N413" s="291" t="s">
        <v>1121</v>
      </c>
      <c r="O413" s="14">
        <v>58</v>
      </c>
      <c r="P413" s="72" t="s">
        <v>1913</v>
      </c>
    </row>
    <row r="414" spans="1:17" s="565" customFormat="1" ht="270" x14ac:dyDescent="0.25">
      <c r="A414" s="183">
        <v>4</v>
      </c>
      <c r="B414" s="286" t="s">
        <v>1122</v>
      </c>
      <c r="C414" s="287" t="s">
        <v>42</v>
      </c>
      <c r="D414" s="288" t="s">
        <v>745</v>
      </c>
      <c r="E414" s="187">
        <v>72629.2</v>
      </c>
      <c r="F414" s="187">
        <v>42630.52</v>
      </c>
      <c r="G414" s="187">
        <f>H414+I414</f>
        <v>42630.52</v>
      </c>
      <c r="H414" s="187">
        <v>36243.743999999999</v>
      </c>
      <c r="I414" s="295">
        <f>F414-H414</f>
        <v>6386.775999999998</v>
      </c>
      <c r="J414" s="289"/>
      <c r="K414" s="196" t="s">
        <v>1110</v>
      </c>
      <c r="L414" s="290" t="s">
        <v>1123</v>
      </c>
      <c r="M414" s="290" t="s">
        <v>1124</v>
      </c>
      <c r="N414" s="291" t="s">
        <v>1113</v>
      </c>
      <c r="O414" s="14">
        <v>44</v>
      </c>
      <c r="P414" s="72" t="s">
        <v>2391</v>
      </c>
      <c r="Q414" s="559"/>
    </row>
    <row r="415" spans="1:17" ht="375" x14ac:dyDescent="0.25">
      <c r="A415" s="183">
        <v>5</v>
      </c>
      <c r="B415" s="286" t="s">
        <v>1125</v>
      </c>
      <c r="C415" s="183" t="s">
        <v>63</v>
      </c>
      <c r="D415" s="194" t="s">
        <v>1126</v>
      </c>
      <c r="E415" s="187">
        <v>124875.75</v>
      </c>
      <c r="F415" s="187">
        <v>15599.257</v>
      </c>
      <c r="G415" s="187">
        <f>H415+I415</f>
        <v>6000</v>
      </c>
      <c r="H415" s="187">
        <v>5400</v>
      </c>
      <c r="I415" s="187">
        <v>600</v>
      </c>
      <c r="J415" s="280"/>
      <c r="K415" s="196" t="s">
        <v>1110</v>
      </c>
      <c r="L415" s="290" t="s">
        <v>1127</v>
      </c>
      <c r="M415" s="290" t="s">
        <v>1128</v>
      </c>
      <c r="N415" s="291" t="s">
        <v>1129</v>
      </c>
      <c r="O415" s="14">
        <v>59</v>
      </c>
      <c r="P415" s="72" t="s">
        <v>1914</v>
      </c>
    </row>
    <row r="416" spans="1:17" ht="20.25" x14ac:dyDescent="0.25">
      <c r="A416" s="770" t="s">
        <v>1130</v>
      </c>
      <c r="B416" s="770"/>
      <c r="C416" s="770"/>
      <c r="D416" s="770"/>
      <c r="E416" s="503"/>
      <c r="F416" s="503"/>
      <c r="G416" s="503"/>
      <c r="H416" s="503"/>
      <c r="I416" s="503"/>
      <c r="J416" s="503"/>
      <c r="K416" s="504"/>
      <c r="L416" s="505"/>
      <c r="M416" s="505"/>
      <c r="N416" s="506"/>
      <c r="O416" s="504"/>
      <c r="P416" s="430"/>
    </row>
    <row r="417" spans="1:16" ht="409.5" x14ac:dyDescent="0.25">
      <c r="A417" s="183">
        <v>6</v>
      </c>
      <c r="B417" s="186" t="s">
        <v>1131</v>
      </c>
      <c r="C417" s="183" t="s">
        <v>208</v>
      </c>
      <c r="D417" s="194" t="s">
        <v>1132</v>
      </c>
      <c r="E417" s="187">
        <v>142905.981</v>
      </c>
      <c r="F417" s="187">
        <v>75000</v>
      </c>
      <c r="G417" s="187">
        <f>H417+I417</f>
        <v>50000</v>
      </c>
      <c r="H417" s="187">
        <v>15000</v>
      </c>
      <c r="I417" s="187">
        <v>35000</v>
      </c>
      <c r="J417" s="187"/>
      <c r="K417" s="196" t="s">
        <v>1110</v>
      </c>
      <c r="L417" s="290" t="s">
        <v>1133</v>
      </c>
      <c r="M417" s="290" t="s">
        <v>1134</v>
      </c>
      <c r="N417" s="291" t="s">
        <v>1135</v>
      </c>
      <c r="O417" s="211">
        <v>56</v>
      </c>
      <c r="P417" s="72" t="s">
        <v>2392</v>
      </c>
    </row>
    <row r="418" spans="1:16" ht="20.25" x14ac:dyDescent="0.25">
      <c r="A418" s="770" t="s">
        <v>1136</v>
      </c>
      <c r="B418" s="770"/>
      <c r="C418" s="770"/>
      <c r="D418" s="770"/>
      <c r="E418" s="503"/>
      <c r="F418" s="503"/>
      <c r="G418" s="503"/>
      <c r="H418" s="503"/>
      <c r="I418" s="503"/>
      <c r="J418" s="503"/>
      <c r="K418" s="504"/>
      <c r="L418" s="505"/>
      <c r="M418" s="505"/>
      <c r="N418" s="506"/>
      <c r="O418" s="504"/>
      <c r="P418" s="430"/>
    </row>
    <row r="419" spans="1:16" ht="375" x14ac:dyDescent="0.25">
      <c r="A419" s="183">
        <v>7</v>
      </c>
      <c r="B419" s="286" t="s">
        <v>1137</v>
      </c>
      <c r="C419" s="287" t="s">
        <v>28</v>
      </c>
      <c r="D419" s="288" t="s">
        <v>1138</v>
      </c>
      <c r="E419" s="187">
        <v>37764.805</v>
      </c>
      <c r="F419" s="187">
        <f>E419-16303.6</f>
        <v>21461.205000000002</v>
      </c>
      <c r="G419" s="187">
        <f>H419+I419</f>
        <v>16730.599999999999</v>
      </c>
      <c r="H419" s="187">
        <v>8500</v>
      </c>
      <c r="I419" s="187">
        <f>4373.28+3857.32</f>
        <v>8230.6</v>
      </c>
      <c r="J419" s="280"/>
      <c r="K419" s="196" t="s">
        <v>1110</v>
      </c>
      <c r="L419" s="290" t="s">
        <v>1139</v>
      </c>
      <c r="M419" s="290" t="s">
        <v>1140</v>
      </c>
      <c r="N419" s="291" t="s">
        <v>1129</v>
      </c>
      <c r="O419" s="14">
        <v>50</v>
      </c>
      <c r="P419" s="72" t="s">
        <v>1915</v>
      </c>
    </row>
    <row r="420" spans="1:16" ht="375" x14ac:dyDescent="0.25">
      <c r="A420" s="183">
        <v>8</v>
      </c>
      <c r="B420" s="286" t="s">
        <v>1141</v>
      </c>
      <c r="C420" s="287" t="s">
        <v>42</v>
      </c>
      <c r="D420" s="288" t="s">
        <v>1142</v>
      </c>
      <c r="E420" s="187">
        <v>66196.096000000005</v>
      </c>
      <c r="F420" s="187">
        <v>29175.296149999998</v>
      </c>
      <c r="G420" s="187">
        <f>H420+I420</f>
        <v>24257.77</v>
      </c>
      <c r="H420" s="187">
        <v>21257.77</v>
      </c>
      <c r="I420" s="187">
        <v>3000</v>
      </c>
      <c r="J420" s="289"/>
      <c r="K420" s="196" t="s">
        <v>1110</v>
      </c>
      <c r="L420" s="290" t="s">
        <v>1143</v>
      </c>
      <c r="M420" s="290" t="s">
        <v>1144</v>
      </c>
      <c r="N420" s="291" t="s">
        <v>1129</v>
      </c>
      <c r="O420" s="14">
        <v>50</v>
      </c>
      <c r="P420" s="72" t="s">
        <v>1916</v>
      </c>
    </row>
    <row r="421" spans="1:16" ht="18.75" x14ac:dyDescent="0.25">
      <c r="A421" s="297"/>
      <c r="B421" s="296" t="s">
        <v>773</v>
      </c>
      <c r="C421" s="297"/>
      <c r="D421" s="298"/>
      <c r="E421" s="283">
        <f t="shared" ref="E421:I421" si="55">SUM(E422:E425)</f>
        <v>204460.973</v>
      </c>
      <c r="F421" s="283">
        <f t="shared" si="55"/>
        <v>175036.58799999999</v>
      </c>
      <c r="G421" s="283">
        <f t="shared" si="55"/>
        <v>175036.58799999999</v>
      </c>
      <c r="H421" s="283">
        <f t="shared" si="55"/>
        <v>116742.908</v>
      </c>
      <c r="I421" s="283">
        <f t="shared" si="55"/>
        <v>58293.680000000008</v>
      </c>
      <c r="J421" s="299"/>
      <c r="K421" s="300"/>
      <c r="L421" s="301"/>
      <c r="M421" s="301"/>
      <c r="N421" s="302"/>
      <c r="O421" s="303"/>
      <c r="P421" s="431"/>
    </row>
    <row r="422" spans="1:16" ht="270" x14ac:dyDescent="0.25">
      <c r="A422" s="183">
        <v>9</v>
      </c>
      <c r="B422" s="304" t="s">
        <v>1145</v>
      </c>
      <c r="C422" s="287">
        <v>2020</v>
      </c>
      <c r="D422" s="288" t="s">
        <v>1146</v>
      </c>
      <c r="E422" s="187">
        <v>58465.9</v>
      </c>
      <c r="F422" s="187">
        <v>50512.56</v>
      </c>
      <c r="G422" s="187">
        <f>H422+I422</f>
        <v>50512.56</v>
      </c>
      <c r="H422" s="187">
        <v>45412.56</v>
      </c>
      <c r="I422" s="295">
        <v>5100</v>
      </c>
      <c r="J422" s="289"/>
      <c r="K422" s="196" t="s">
        <v>1110</v>
      </c>
      <c r="L422" s="290" t="s">
        <v>1147</v>
      </c>
      <c r="M422" s="293" t="s">
        <v>1148</v>
      </c>
      <c r="N422" s="291" t="s">
        <v>1113</v>
      </c>
      <c r="O422" s="14">
        <v>52</v>
      </c>
      <c r="P422" s="72" t="s">
        <v>1917</v>
      </c>
    </row>
    <row r="423" spans="1:16" ht="270" x14ac:dyDescent="0.25">
      <c r="A423" s="183">
        <v>10</v>
      </c>
      <c r="B423" s="294" t="s">
        <v>1149</v>
      </c>
      <c r="C423" s="287">
        <v>2020</v>
      </c>
      <c r="D423" s="288" t="s">
        <v>1150</v>
      </c>
      <c r="E423" s="187">
        <v>35471.044999999998</v>
      </c>
      <c r="F423" s="187">
        <v>14000</v>
      </c>
      <c r="G423" s="187">
        <f>H423+I423</f>
        <v>14000</v>
      </c>
      <c r="H423" s="187">
        <v>10000</v>
      </c>
      <c r="I423" s="295">
        <v>4000</v>
      </c>
      <c r="J423" s="289"/>
      <c r="K423" s="196" t="s">
        <v>1110</v>
      </c>
      <c r="L423" s="293" t="s">
        <v>1151</v>
      </c>
      <c r="M423" s="293" t="s">
        <v>1152</v>
      </c>
      <c r="N423" s="291" t="s">
        <v>1113</v>
      </c>
      <c r="O423" s="14">
        <v>52</v>
      </c>
      <c r="P423" s="72" t="s">
        <v>1918</v>
      </c>
    </row>
    <row r="424" spans="1:16" ht="270" x14ac:dyDescent="0.25">
      <c r="A424" s="183">
        <v>11</v>
      </c>
      <c r="B424" s="294" t="s">
        <v>1153</v>
      </c>
      <c r="C424" s="287">
        <v>2020</v>
      </c>
      <c r="D424" s="288" t="s">
        <v>1154</v>
      </c>
      <c r="E424" s="187">
        <v>35115.966999999997</v>
      </c>
      <c r="F424" s="187">
        <v>35115.966999999997</v>
      </c>
      <c r="G424" s="187">
        <f>H424+I424</f>
        <v>35115.966999999997</v>
      </c>
      <c r="H424" s="187">
        <v>30000</v>
      </c>
      <c r="I424" s="295">
        <v>5115.9669999999996</v>
      </c>
      <c r="J424" s="289"/>
      <c r="K424" s="196" t="s">
        <v>1110</v>
      </c>
      <c r="L424" s="293" t="s">
        <v>1155</v>
      </c>
      <c r="M424" s="293" t="s">
        <v>1156</v>
      </c>
      <c r="N424" s="291" t="s">
        <v>1113</v>
      </c>
      <c r="O424" s="14">
        <v>50</v>
      </c>
      <c r="P424" s="72" t="s">
        <v>1919</v>
      </c>
    </row>
    <row r="425" spans="1:16" ht="270" x14ac:dyDescent="0.25">
      <c r="A425" s="183">
        <v>12</v>
      </c>
      <c r="B425" s="294" t="s">
        <v>1157</v>
      </c>
      <c r="C425" s="287">
        <v>2020</v>
      </c>
      <c r="D425" s="288" t="s">
        <v>1158</v>
      </c>
      <c r="E425" s="187">
        <v>75408.061000000002</v>
      </c>
      <c r="F425" s="187">
        <v>75408.061000000002</v>
      </c>
      <c r="G425" s="187">
        <f>H425+I425</f>
        <v>75408.061000000002</v>
      </c>
      <c r="H425" s="187">
        <v>31330.348000000002</v>
      </c>
      <c r="I425" s="295">
        <f>F425-H425</f>
        <v>44077.713000000003</v>
      </c>
      <c r="J425" s="289"/>
      <c r="K425" s="196" t="s">
        <v>1110</v>
      </c>
      <c r="L425" s="293" t="s">
        <v>1159</v>
      </c>
      <c r="M425" s="293" t="s">
        <v>1160</v>
      </c>
      <c r="N425" s="291" t="s">
        <v>1113</v>
      </c>
      <c r="O425" s="14">
        <v>54</v>
      </c>
      <c r="P425" s="72" t="s">
        <v>1920</v>
      </c>
    </row>
    <row r="426" spans="1:16" s="565" customFormat="1" ht="16.5" x14ac:dyDescent="0.25">
      <c r="A426" s="394"/>
      <c r="B426" s="189" t="s">
        <v>1845</v>
      </c>
      <c r="C426" s="394"/>
      <c r="D426" s="394"/>
      <c r="E426" s="192">
        <v>963586.0639999999</v>
      </c>
      <c r="F426" s="192">
        <v>854657.73499999987</v>
      </c>
      <c r="G426" s="192">
        <v>307709.54200000002</v>
      </c>
      <c r="H426" s="192">
        <v>198750.35100000002</v>
      </c>
      <c r="I426" s="192">
        <v>105959.19099999999</v>
      </c>
      <c r="J426" s="192">
        <v>3000</v>
      </c>
      <c r="K426" s="394"/>
      <c r="L426" s="394"/>
      <c r="M426" s="394"/>
      <c r="N426" s="395"/>
      <c r="O426" s="394"/>
      <c r="P426" s="394"/>
    </row>
    <row r="427" spans="1:16" x14ac:dyDescent="0.25">
      <c r="A427" s="363"/>
      <c r="B427" s="364" t="s">
        <v>790</v>
      </c>
      <c r="C427" s="363"/>
      <c r="D427" s="363"/>
      <c r="E427" s="178"/>
      <c r="F427" s="178"/>
      <c r="G427" s="178"/>
      <c r="H427" s="178"/>
      <c r="I427" s="178"/>
      <c r="J427" s="178"/>
      <c r="K427" s="363"/>
      <c r="L427" s="363"/>
      <c r="M427" s="363"/>
      <c r="N427" s="365"/>
      <c r="O427" s="363"/>
      <c r="P427" s="361"/>
    </row>
    <row r="428" spans="1:16" ht="17.25" x14ac:dyDescent="0.25">
      <c r="A428" s="363"/>
      <c r="B428" s="166" t="s">
        <v>1740</v>
      </c>
      <c r="C428" s="363"/>
      <c r="D428" s="363"/>
      <c r="E428" s="178">
        <v>16533.751</v>
      </c>
      <c r="F428" s="178">
        <v>16533.751</v>
      </c>
      <c r="G428" s="178">
        <v>16533.751</v>
      </c>
      <c r="H428" s="178">
        <v>13061.664000000001</v>
      </c>
      <c r="I428" s="178">
        <v>3472.087</v>
      </c>
      <c r="J428" s="178">
        <v>0</v>
      </c>
      <c r="K428" s="363"/>
      <c r="L428" s="363"/>
      <c r="M428" s="363"/>
      <c r="N428" s="365"/>
      <c r="O428" s="363"/>
      <c r="P428" s="361"/>
    </row>
    <row r="429" spans="1:16" ht="94.5" x14ac:dyDescent="0.25">
      <c r="A429" s="12">
        <v>1</v>
      </c>
      <c r="B429" s="78" t="s">
        <v>1741</v>
      </c>
      <c r="C429" s="72">
        <v>2020</v>
      </c>
      <c r="D429" s="72" t="s">
        <v>1742</v>
      </c>
      <c r="E429" s="74">
        <v>16533.751</v>
      </c>
      <c r="F429" s="74">
        <v>16533.751</v>
      </c>
      <c r="G429" s="74">
        <v>16533.751</v>
      </c>
      <c r="H429" s="74">
        <v>13061.664000000001</v>
      </c>
      <c r="I429" s="74">
        <v>3472.087</v>
      </c>
      <c r="J429" s="74">
        <v>0</v>
      </c>
      <c r="K429" s="12" t="s">
        <v>23</v>
      </c>
      <c r="L429" s="72" t="s">
        <v>142</v>
      </c>
      <c r="M429" s="72" t="s">
        <v>142</v>
      </c>
      <c r="N429" s="72" t="s">
        <v>1743</v>
      </c>
      <c r="O429" s="203">
        <v>83</v>
      </c>
      <c r="P429" s="213" t="s">
        <v>1744</v>
      </c>
    </row>
    <row r="430" spans="1:16" x14ac:dyDescent="0.25">
      <c r="A430" s="12"/>
      <c r="B430" s="199" t="s">
        <v>1700</v>
      </c>
      <c r="C430" s="200"/>
      <c r="D430" s="432"/>
      <c r="E430" s="75">
        <v>88884.922999999995</v>
      </c>
      <c r="F430" s="75">
        <v>56146.911000000007</v>
      </c>
      <c r="G430" s="75">
        <v>56146.911000000007</v>
      </c>
      <c r="H430" s="75">
        <v>28996.295000000002</v>
      </c>
      <c r="I430" s="75">
        <v>27150.615999999998</v>
      </c>
      <c r="J430" s="75">
        <v>0</v>
      </c>
      <c r="K430" s="369"/>
      <c r="L430" s="202"/>
      <c r="M430" s="202"/>
      <c r="N430" s="72"/>
      <c r="O430" s="203"/>
      <c r="P430" s="213"/>
    </row>
    <row r="431" spans="1:16" ht="126" x14ac:dyDescent="0.25">
      <c r="A431" s="12">
        <v>2</v>
      </c>
      <c r="B431" s="78" t="s">
        <v>1745</v>
      </c>
      <c r="C431" s="74" t="s">
        <v>63</v>
      </c>
      <c r="D431" s="72" t="s">
        <v>1746</v>
      </c>
      <c r="E431" s="74">
        <v>13820.8</v>
      </c>
      <c r="F431" s="74">
        <v>10839.016</v>
      </c>
      <c r="G431" s="74">
        <v>10839.016</v>
      </c>
      <c r="H431" s="74">
        <v>9755</v>
      </c>
      <c r="I431" s="74">
        <v>1084.0160000000001</v>
      </c>
      <c r="J431" s="74">
        <v>0</v>
      </c>
      <c r="K431" s="12" t="s">
        <v>23</v>
      </c>
      <c r="L431" s="72" t="s">
        <v>1747</v>
      </c>
      <c r="M431" s="72" t="s">
        <v>1748</v>
      </c>
      <c r="N431" s="433" t="s">
        <v>1749</v>
      </c>
      <c r="O431" s="203" t="s">
        <v>1750</v>
      </c>
      <c r="P431" s="213" t="s">
        <v>1744</v>
      </c>
    </row>
    <row r="432" spans="1:16" ht="110.25" x14ac:dyDescent="0.25">
      <c r="A432" s="12">
        <v>3</v>
      </c>
      <c r="B432" s="78" t="s">
        <v>1751</v>
      </c>
      <c r="C432" s="74" t="s">
        <v>63</v>
      </c>
      <c r="D432" s="72" t="s">
        <v>1752</v>
      </c>
      <c r="E432" s="74">
        <v>59841.406999999999</v>
      </c>
      <c r="F432" s="74">
        <v>35812.504000000001</v>
      </c>
      <c r="G432" s="74">
        <v>35812.504000000001</v>
      </c>
      <c r="H432" s="74">
        <v>11920.188</v>
      </c>
      <c r="I432" s="74">
        <v>23892.315999999999</v>
      </c>
      <c r="J432" s="74">
        <v>0</v>
      </c>
      <c r="K432" s="12" t="s">
        <v>23</v>
      </c>
      <c r="L432" s="433" t="s">
        <v>1753</v>
      </c>
      <c r="M432" s="433" t="s">
        <v>1754</v>
      </c>
      <c r="N432" s="433" t="s">
        <v>1755</v>
      </c>
      <c r="O432" s="203" t="s">
        <v>1750</v>
      </c>
      <c r="P432" s="213" t="s">
        <v>1756</v>
      </c>
    </row>
    <row r="433" spans="1:17" ht="141.75" x14ac:dyDescent="0.25">
      <c r="A433" s="12">
        <v>4</v>
      </c>
      <c r="B433" s="78" t="s">
        <v>1757</v>
      </c>
      <c r="C433" s="74" t="s">
        <v>63</v>
      </c>
      <c r="D433" s="72" t="s">
        <v>1758</v>
      </c>
      <c r="E433" s="74">
        <v>15222.716</v>
      </c>
      <c r="F433" s="74">
        <v>9495.3909999999996</v>
      </c>
      <c r="G433" s="74">
        <v>9495.3909999999996</v>
      </c>
      <c r="H433" s="74">
        <v>7321.107</v>
      </c>
      <c r="I433" s="74">
        <v>2174.2840000000001</v>
      </c>
      <c r="J433" s="74">
        <v>0</v>
      </c>
      <c r="K433" s="12" t="s">
        <v>23</v>
      </c>
      <c r="L433" s="433" t="s">
        <v>1759</v>
      </c>
      <c r="M433" s="433" t="s">
        <v>1760</v>
      </c>
      <c r="N433" s="433" t="s">
        <v>1761</v>
      </c>
      <c r="O433" s="203" t="s">
        <v>1750</v>
      </c>
      <c r="P433" s="213" t="s">
        <v>1744</v>
      </c>
    </row>
    <row r="434" spans="1:17" x14ac:dyDescent="0.25">
      <c r="A434" s="434"/>
      <c r="B434" s="205" t="s">
        <v>572</v>
      </c>
      <c r="C434" s="435"/>
      <c r="D434" s="435"/>
      <c r="E434" s="208"/>
      <c r="F434" s="208"/>
      <c r="G434" s="74"/>
      <c r="H434" s="74"/>
      <c r="I434" s="208"/>
      <c r="J434" s="208"/>
      <c r="K434" s="436"/>
      <c r="L434" s="435"/>
      <c r="M434" s="435"/>
      <c r="N434" s="437"/>
      <c r="O434" s="438"/>
      <c r="P434" s="435"/>
    </row>
    <row r="435" spans="1:17" x14ac:dyDescent="0.25">
      <c r="A435" s="420"/>
      <c r="B435" s="439" t="s">
        <v>112</v>
      </c>
      <c r="C435" s="276"/>
      <c r="D435" s="276"/>
      <c r="E435" s="178">
        <v>157199.84399999998</v>
      </c>
      <c r="F435" s="178">
        <v>155409.92499999999</v>
      </c>
      <c r="G435" s="178">
        <v>77783.194999999992</v>
      </c>
      <c r="H435" s="178">
        <v>57002.722000000002</v>
      </c>
      <c r="I435" s="178">
        <v>17780.473000000002</v>
      </c>
      <c r="J435" s="178">
        <v>3000</v>
      </c>
      <c r="K435" s="180"/>
      <c r="L435" s="169"/>
      <c r="M435" s="169"/>
      <c r="N435" s="173"/>
      <c r="O435" s="440"/>
      <c r="P435" s="726"/>
    </row>
    <row r="436" spans="1:17" ht="94.5" x14ac:dyDescent="0.25">
      <c r="A436" s="375">
        <v>5</v>
      </c>
      <c r="B436" s="107" t="s">
        <v>1762</v>
      </c>
      <c r="C436" s="441">
        <v>2020</v>
      </c>
      <c r="D436" s="101" t="s">
        <v>1763</v>
      </c>
      <c r="E436" s="108">
        <v>23000</v>
      </c>
      <c r="F436" s="108">
        <v>23000</v>
      </c>
      <c r="G436" s="108">
        <v>23000</v>
      </c>
      <c r="H436" s="108">
        <v>10000</v>
      </c>
      <c r="I436" s="108">
        <v>10000</v>
      </c>
      <c r="J436" s="108">
        <v>3000</v>
      </c>
      <c r="K436" s="375" t="s">
        <v>23</v>
      </c>
      <c r="L436" s="101" t="s">
        <v>1764</v>
      </c>
      <c r="M436" s="101" t="s">
        <v>1764</v>
      </c>
      <c r="N436" s="442" t="s">
        <v>1761</v>
      </c>
      <c r="O436" s="104">
        <v>89</v>
      </c>
      <c r="P436" s="101" t="s">
        <v>1765</v>
      </c>
    </row>
    <row r="437" spans="1:17" ht="157.5" x14ac:dyDescent="0.25">
      <c r="A437" s="12">
        <v>6</v>
      </c>
      <c r="B437" s="78" t="s">
        <v>1766</v>
      </c>
      <c r="C437" s="72">
        <v>2020</v>
      </c>
      <c r="D437" s="72" t="s">
        <v>1767</v>
      </c>
      <c r="E437" s="74">
        <v>8043.3220000000001</v>
      </c>
      <c r="F437" s="74">
        <v>6253.4030000000002</v>
      </c>
      <c r="G437" s="74">
        <v>6253.4030000000002</v>
      </c>
      <c r="H437" s="74">
        <v>5002.7219999999998</v>
      </c>
      <c r="I437" s="74">
        <v>1250.681</v>
      </c>
      <c r="J437" s="74">
        <v>0</v>
      </c>
      <c r="K437" s="12" t="s">
        <v>23</v>
      </c>
      <c r="L437" s="443" t="s">
        <v>1768</v>
      </c>
      <c r="M437" s="443" t="s">
        <v>1769</v>
      </c>
      <c r="N437" s="213" t="s">
        <v>1770</v>
      </c>
      <c r="O437" s="203">
        <v>82</v>
      </c>
      <c r="P437" s="213" t="s">
        <v>1771</v>
      </c>
    </row>
    <row r="438" spans="1:17" ht="126" x14ac:dyDescent="0.25">
      <c r="A438" s="12">
        <v>7</v>
      </c>
      <c r="B438" s="78" t="s">
        <v>1772</v>
      </c>
      <c r="C438" s="72" t="s">
        <v>21</v>
      </c>
      <c r="D438" s="72" t="s">
        <v>1773</v>
      </c>
      <c r="E438" s="74">
        <v>111526.73</v>
      </c>
      <c r="F438" s="74">
        <v>111526.73</v>
      </c>
      <c r="G438" s="74">
        <v>33900</v>
      </c>
      <c r="H438" s="74">
        <v>30000</v>
      </c>
      <c r="I438" s="74">
        <v>3900</v>
      </c>
      <c r="J438" s="74">
        <v>0</v>
      </c>
      <c r="K438" s="12" t="s">
        <v>23</v>
      </c>
      <c r="L438" s="72" t="s">
        <v>1774</v>
      </c>
      <c r="M438" s="72" t="s">
        <v>1775</v>
      </c>
      <c r="N438" s="72" t="s">
        <v>1749</v>
      </c>
      <c r="O438" s="203">
        <v>70</v>
      </c>
      <c r="P438" s="213" t="s">
        <v>1744</v>
      </c>
    </row>
    <row r="439" spans="1:17" ht="94.5" x14ac:dyDescent="0.25">
      <c r="A439" s="375">
        <v>8</v>
      </c>
      <c r="B439" s="107" t="s">
        <v>1776</v>
      </c>
      <c r="C439" s="101">
        <v>2020</v>
      </c>
      <c r="D439" s="101" t="s">
        <v>1777</v>
      </c>
      <c r="E439" s="108">
        <v>14629.791999999999</v>
      </c>
      <c r="F439" s="108">
        <v>14629.791999999999</v>
      </c>
      <c r="G439" s="108">
        <v>14629.791999999999</v>
      </c>
      <c r="H439" s="108">
        <v>12000</v>
      </c>
      <c r="I439" s="108">
        <v>2629.7919999999999</v>
      </c>
      <c r="J439" s="108">
        <v>0</v>
      </c>
      <c r="K439" s="375" t="s">
        <v>23</v>
      </c>
      <c r="L439" s="442" t="s">
        <v>1778</v>
      </c>
      <c r="M439" s="442" t="s">
        <v>1779</v>
      </c>
      <c r="N439" s="101" t="s">
        <v>1749</v>
      </c>
      <c r="O439" s="203">
        <v>71</v>
      </c>
      <c r="P439" s="213" t="s">
        <v>1780</v>
      </c>
    </row>
    <row r="440" spans="1:17" ht="31.5" x14ac:dyDescent="0.25">
      <c r="A440" s="12"/>
      <c r="B440" s="444" t="s">
        <v>588</v>
      </c>
      <c r="C440" s="200"/>
      <c r="D440" s="432"/>
      <c r="E440" s="75">
        <v>463654.89199999999</v>
      </c>
      <c r="F440" s="75">
        <v>449870.45499999996</v>
      </c>
      <c r="G440" s="75">
        <v>82284.31</v>
      </c>
      <c r="H440" s="75">
        <v>56878.294999999998</v>
      </c>
      <c r="I440" s="75">
        <v>25406.014999999996</v>
      </c>
      <c r="J440" s="75">
        <v>0</v>
      </c>
      <c r="K440" s="369"/>
      <c r="L440" s="72"/>
      <c r="M440" s="72"/>
      <c r="N440" s="72"/>
      <c r="O440" s="203"/>
      <c r="P440" s="213"/>
    </row>
    <row r="441" spans="1:17" ht="94.5" x14ac:dyDescent="0.25">
      <c r="A441" s="12">
        <v>9</v>
      </c>
      <c r="B441" s="78" t="s">
        <v>1781</v>
      </c>
      <c r="C441" s="445">
        <v>2020</v>
      </c>
      <c r="D441" s="213" t="s">
        <v>1782</v>
      </c>
      <c r="E441" s="74">
        <v>5821.0150000000003</v>
      </c>
      <c r="F441" s="74">
        <v>5758.9129999999996</v>
      </c>
      <c r="G441" s="74">
        <v>5758.9129999999996</v>
      </c>
      <c r="H441" s="74">
        <v>5182.9129999999996</v>
      </c>
      <c r="I441" s="74">
        <v>576</v>
      </c>
      <c r="J441" s="74">
        <v>0</v>
      </c>
      <c r="K441" s="12" t="s">
        <v>23</v>
      </c>
      <c r="L441" s="443" t="s">
        <v>1783</v>
      </c>
      <c r="M441" s="443" t="s">
        <v>1784</v>
      </c>
      <c r="N441" s="213" t="s">
        <v>1785</v>
      </c>
      <c r="O441" s="203">
        <v>79</v>
      </c>
      <c r="P441" s="213" t="s">
        <v>1756</v>
      </c>
    </row>
    <row r="442" spans="1:17" ht="126" x14ac:dyDescent="0.25">
      <c r="A442" s="12">
        <v>10</v>
      </c>
      <c r="B442" s="78" t="s">
        <v>1786</v>
      </c>
      <c r="C442" s="72" t="s">
        <v>345</v>
      </c>
      <c r="D442" s="72" t="s">
        <v>1787</v>
      </c>
      <c r="E442" s="74">
        <v>382481.473</v>
      </c>
      <c r="F442" s="74">
        <v>381028.83799999999</v>
      </c>
      <c r="G442" s="74">
        <v>13442.692999999999</v>
      </c>
      <c r="H442" s="74">
        <v>3442.6930000000002</v>
      </c>
      <c r="I442" s="74">
        <v>10000</v>
      </c>
      <c r="J442" s="74">
        <v>0</v>
      </c>
      <c r="K442" s="12" t="s">
        <v>23</v>
      </c>
      <c r="L442" s="72" t="s">
        <v>1788</v>
      </c>
      <c r="M442" s="72" t="s">
        <v>1789</v>
      </c>
      <c r="N442" s="72" t="s">
        <v>1790</v>
      </c>
      <c r="O442" s="203">
        <v>79</v>
      </c>
      <c r="P442" s="213" t="s">
        <v>1756</v>
      </c>
      <c r="Q442" s="565"/>
    </row>
    <row r="443" spans="1:17" ht="108.75" x14ac:dyDescent="0.25">
      <c r="A443" s="375">
        <v>11</v>
      </c>
      <c r="B443" s="107" t="s">
        <v>1791</v>
      </c>
      <c r="C443" s="441">
        <v>2020</v>
      </c>
      <c r="D443" s="101" t="s">
        <v>1792</v>
      </c>
      <c r="E443" s="108">
        <v>5018.9750000000004</v>
      </c>
      <c r="F443" s="108">
        <v>5018.9750000000004</v>
      </c>
      <c r="G443" s="108">
        <v>5018.9750000000004</v>
      </c>
      <c r="H443" s="108">
        <v>4000</v>
      </c>
      <c r="I443" s="108">
        <v>1018.975</v>
      </c>
      <c r="J443" s="108">
        <v>0</v>
      </c>
      <c r="K443" s="446" t="s">
        <v>23</v>
      </c>
      <c r="L443" s="442" t="s">
        <v>1793</v>
      </c>
      <c r="M443" s="442" t="s">
        <v>1794</v>
      </c>
      <c r="N443" s="442" t="s">
        <v>1795</v>
      </c>
      <c r="O443" s="447">
        <v>78</v>
      </c>
      <c r="P443" s="587" t="s">
        <v>1796</v>
      </c>
    </row>
    <row r="444" spans="1:17" ht="236.25" x14ac:dyDescent="0.25">
      <c r="A444" s="12">
        <v>12</v>
      </c>
      <c r="B444" s="78" t="s">
        <v>1797</v>
      </c>
      <c r="C444" s="445">
        <v>2020</v>
      </c>
      <c r="D444" s="72" t="s">
        <v>1798</v>
      </c>
      <c r="E444" s="74">
        <v>8218.9740000000002</v>
      </c>
      <c r="F444" s="74">
        <v>8065.8609999999999</v>
      </c>
      <c r="G444" s="74">
        <v>8065.8610000000008</v>
      </c>
      <c r="H444" s="74">
        <v>6452.6890000000003</v>
      </c>
      <c r="I444" s="74">
        <v>1613.172</v>
      </c>
      <c r="J444" s="74">
        <v>0</v>
      </c>
      <c r="K444" s="448" t="s">
        <v>23</v>
      </c>
      <c r="L444" s="433" t="s">
        <v>1799</v>
      </c>
      <c r="M444" s="433" t="s">
        <v>1800</v>
      </c>
      <c r="N444" s="72" t="s">
        <v>1785</v>
      </c>
      <c r="O444" s="203">
        <v>76</v>
      </c>
      <c r="P444" s="213" t="s">
        <v>1756</v>
      </c>
    </row>
    <row r="445" spans="1:17" ht="15.75" customHeight="1" x14ac:dyDescent="0.25">
      <c r="A445" s="375">
        <v>13</v>
      </c>
      <c r="B445" s="107" t="s">
        <v>1801</v>
      </c>
      <c r="C445" s="441">
        <v>2020</v>
      </c>
      <c r="D445" s="101" t="s">
        <v>1802</v>
      </c>
      <c r="E445" s="108">
        <v>25790.982</v>
      </c>
      <c r="F445" s="108">
        <v>17180.330000000002</v>
      </c>
      <c r="G445" s="108">
        <v>17180.330000000002</v>
      </c>
      <c r="H445" s="108">
        <v>11000</v>
      </c>
      <c r="I445" s="108">
        <v>6180.33</v>
      </c>
      <c r="J445" s="108">
        <v>0</v>
      </c>
      <c r="K445" s="446" t="s">
        <v>23</v>
      </c>
      <c r="L445" s="442" t="s">
        <v>1803</v>
      </c>
      <c r="M445" s="442" t="s">
        <v>1804</v>
      </c>
      <c r="N445" s="101" t="s">
        <v>1805</v>
      </c>
      <c r="O445" s="447">
        <v>73</v>
      </c>
      <c r="P445" s="587" t="s">
        <v>1806</v>
      </c>
    </row>
    <row r="446" spans="1:17" ht="157.5" x14ac:dyDescent="0.25">
      <c r="A446" s="12">
        <v>14</v>
      </c>
      <c r="B446" s="78" t="s">
        <v>1807</v>
      </c>
      <c r="C446" s="445">
        <v>2020</v>
      </c>
      <c r="D446" s="213" t="s">
        <v>1808</v>
      </c>
      <c r="E446" s="74">
        <v>6911.3810000000003</v>
      </c>
      <c r="F446" s="74">
        <v>6820.2790000000005</v>
      </c>
      <c r="G446" s="74">
        <v>6820.2790000000005</v>
      </c>
      <c r="H446" s="74">
        <v>5000</v>
      </c>
      <c r="I446" s="74">
        <v>1820.279</v>
      </c>
      <c r="J446" s="74">
        <v>0</v>
      </c>
      <c r="K446" s="448" t="s">
        <v>23</v>
      </c>
      <c r="L446" s="433" t="s">
        <v>1809</v>
      </c>
      <c r="M446" s="433" t="s">
        <v>1810</v>
      </c>
      <c r="N446" s="72" t="s">
        <v>1785</v>
      </c>
      <c r="O446" s="203">
        <v>73</v>
      </c>
      <c r="P446" s="213" t="s">
        <v>1811</v>
      </c>
    </row>
    <row r="447" spans="1:17" ht="94.5" x14ac:dyDescent="0.25">
      <c r="A447" s="375">
        <v>15</v>
      </c>
      <c r="B447" s="107" t="s">
        <v>1812</v>
      </c>
      <c r="C447" s="441">
        <v>2020</v>
      </c>
      <c r="D447" s="101" t="s">
        <v>1813</v>
      </c>
      <c r="E447" s="108">
        <v>5708.1379999999999</v>
      </c>
      <c r="F447" s="108">
        <v>5646.3310000000001</v>
      </c>
      <c r="G447" s="108">
        <v>5646.3310000000001</v>
      </c>
      <c r="H447" s="108">
        <v>5000</v>
      </c>
      <c r="I447" s="108">
        <v>646.33100000000002</v>
      </c>
      <c r="J447" s="108">
        <v>0</v>
      </c>
      <c r="K447" s="446" t="s">
        <v>23</v>
      </c>
      <c r="L447" s="442" t="s">
        <v>1814</v>
      </c>
      <c r="M447" s="442" t="s">
        <v>1815</v>
      </c>
      <c r="N447" s="101" t="s">
        <v>1785</v>
      </c>
      <c r="O447" s="447">
        <v>69</v>
      </c>
      <c r="P447" s="587" t="s">
        <v>1816</v>
      </c>
    </row>
    <row r="448" spans="1:17" ht="15.75" customHeight="1" x14ac:dyDescent="0.25">
      <c r="A448" s="375">
        <v>16</v>
      </c>
      <c r="B448" s="107" t="s">
        <v>1817</v>
      </c>
      <c r="C448" s="441">
        <v>2020</v>
      </c>
      <c r="D448" s="101" t="s">
        <v>1818</v>
      </c>
      <c r="E448" s="108">
        <v>14390.432000000001</v>
      </c>
      <c r="F448" s="108">
        <v>13633</v>
      </c>
      <c r="G448" s="108">
        <v>13633</v>
      </c>
      <c r="H448" s="108">
        <v>10800</v>
      </c>
      <c r="I448" s="108">
        <v>2833</v>
      </c>
      <c r="J448" s="108">
        <v>0</v>
      </c>
      <c r="K448" s="446" t="s">
        <v>23</v>
      </c>
      <c r="L448" s="442" t="s">
        <v>1819</v>
      </c>
      <c r="M448" s="442" t="s">
        <v>1820</v>
      </c>
      <c r="N448" s="101" t="s">
        <v>1785</v>
      </c>
      <c r="O448" s="447">
        <v>68</v>
      </c>
      <c r="P448" s="587" t="s">
        <v>1821</v>
      </c>
    </row>
    <row r="449" spans="1:16" ht="126" x14ac:dyDescent="0.25">
      <c r="A449" s="375">
        <v>17</v>
      </c>
      <c r="B449" s="107" t="s">
        <v>1822</v>
      </c>
      <c r="C449" s="441">
        <v>2020</v>
      </c>
      <c r="D449" s="101" t="s">
        <v>1823</v>
      </c>
      <c r="E449" s="108">
        <v>9313.5220000000008</v>
      </c>
      <c r="F449" s="108">
        <v>6717.9279999999999</v>
      </c>
      <c r="G449" s="108">
        <v>6717.9279999999999</v>
      </c>
      <c r="H449" s="108">
        <v>6000</v>
      </c>
      <c r="I449" s="108">
        <v>717.928</v>
      </c>
      <c r="J449" s="108">
        <v>0</v>
      </c>
      <c r="K449" s="446" t="s">
        <v>23</v>
      </c>
      <c r="L449" s="442" t="s">
        <v>1824</v>
      </c>
      <c r="M449" s="442" t="s">
        <v>1825</v>
      </c>
      <c r="N449" s="101" t="s">
        <v>1785</v>
      </c>
      <c r="O449" s="447">
        <v>64</v>
      </c>
      <c r="P449" s="587" t="s">
        <v>1826</v>
      </c>
    </row>
    <row r="450" spans="1:16" x14ac:dyDescent="0.25">
      <c r="A450" s="12"/>
      <c r="B450" s="199" t="s">
        <v>1713</v>
      </c>
      <c r="C450" s="200"/>
      <c r="D450" s="200"/>
      <c r="E450" s="75">
        <v>237312.65399999998</v>
      </c>
      <c r="F450" s="75">
        <v>176696.693</v>
      </c>
      <c r="G450" s="75">
        <v>74961.375</v>
      </c>
      <c r="H450" s="75">
        <v>42811.375</v>
      </c>
      <c r="I450" s="75">
        <v>32150</v>
      </c>
      <c r="J450" s="75">
        <v>0</v>
      </c>
      <c r="K450" s="164"/>
      <c r="L450" s="202"/>
      <c r="M450" s="202"/>
      <c r="N450" s="72"/>
      <c r="O450" s="203"/>
      <c r="P450" s="213"/>
    </row>
    <row r="451" spans="1:16" ht="140.25" x14ac:dyDescent="0.25">
      <c r="A451" s="12">
        <v>18</v>
      </c>
      <c r="B451" s="78" t="s">
        <v>1827</v>
      </c>
      <c r="C451" s="72" t="s">
        <v>21</v>
      </c>
      <c r="D451" s="72" t="s">
        <v>1828</v>
      </c>
      <c r="E451" s="74">
        <v>85987.535999999993</v>
      </c>
      <c r="F451" s="74">
        <v>49241.178</v>
      </c>
      <c r="G451" s="74">
        <v>42539.880000000005</v>
      </c>
      <c r="H451" s="74">
        <v>22539.88</v>
      </c>
      <c r="I451" s="74">
        <v>20000</v>
      </c>
      <c r="J451" s="74">
        <v>0</v>
      </c>
      <c r="K451" s="12" t="s">
        <v>23</v>
      </c>
      <c r="L451" s="72" t="s">
        <v>1829</v>
      </c>
      <c r="M451" s="72" t="s">
        <v>1830</v>
      </c>
      <c r="N451" s="72" t="s">
        <v>1831</v>
      </c>
      <c r="O451" s="203">
        <v>85</v>
      </c>
      <c r="P451" s="213" t="s">
        <v>1832</v>
      </c>
    </row>
    <row r="452" spans="1:16" ht="157.5" x14ac:dyDescent="0.25">
      <c r="A452" s="12">
        <v>19</v>
      </c>
      <c r="B452" s="78" t="s">
        <v>1833</v>
      </c>
      <c r="C452" s="72" t="s">
        <v>345</v>
      </c>
      <c r="D452" s="72" t="s">
        <v>1834</v>
      </c>
      <c r="E452" s="74">
        <v>78981.201000000001</v>
      </c>
      <c r="F452" s="74">
        <v>56021.627</v>
      </c>
      <c r="G452" s="74">
        <v>15000</v>
      </c>
      <c r="H452" s="74">
        <v>10000</v>
      </c>
      <c r="I452" s="74">
        <v>5000</v>
      </c>
      <c r="J452" s="74">
        <v>0</v>
      </c>
      <c r="K452" s="12" t="s">
        <v>1835</v>
      </c>
      <c r="L452" s="72" t="s">
        <v>1836</v>
      </c>
      <c r="M452" s="72" t="s">
        <v>1837</v>
      </c>
      <c r="N452" s="72" t="s">
        <v>1838</v>
      </c>
      <c r="O452" s="203">
        <v>76</v>
      </c>
      <c r="P452" s="213" t="s">
        <v>1756</v>
      </c>
    </row>
    <row r="453" spans="1:16" ht="110.25" x14ac:dyDescent="0.25">
      <c r="A453" s="12">
        <v>20</v>
      </c>
      <c r="B453" s="78" t="s">
        <v>1839</v>
      </c>
      <c r="C453" s="72" t="s">
        <v>21</v>
      </c>
      <c r="D453" s="72" t="s">
        <v>1840</v>
      </c>
      <c r="E453" s="74">
        <v>72343.917000000001</v>
      </c>
      <c r="F453" s="74">
        <v>71433.888000000006</v>
      </c>
      <c r="G453" s="74">
        <v>17421.495000000003</v>
      </c>
      <c r="H453" s="74">
        <v>10271.495000000001</v>
      </c>
      <c r="I453" s="74">
        <v>7150</v>
      </c>
      <c r="J453" s="74">
        <v>0</v>
      </c>
      <c r="K453" s="12" t="s">
        <v>23</v>
      </c>
      <c r="L453" s="72" t="s">
        <v>1841</v>
      </c>
      <c r="M453" s="72" t="s">
        <v>1842</v>
      </c>
      <c r="N453" s="72" t="s">
        <v>1843</v>
      </c>
      <c r="O453" s="203">
        <v>59</v>
      </c>
      <c r="P453" s="213" t="s">
        <v>1844</v>
      </c>
    </row>
    <row r="454" spans="1:16" x14ac:dyDescent="0.25">
      <c r="A454" s="449"/>
      <c r="B454" s="449"/>
      <c r="C454" s="449"/>
      <c r="D454" s="449"/>
      <c r="E454" s="449"/>
      <c r="F454" s="449"/>
      <c r="G454" s="449"/>
      <c r="H454" s="449"/>
      <c r="I454" s="449"/>
      <c r="J454" s="449"/>
      <c r="K454" s="449"/>
      <c r="L454" s="449"/>
      <c r="M454" s="449"/>
      <c r="N454" s="449"/>
      <c r="O454" s="449"/>
      <c r="P454" s="720"/>
    </row>
    <row r="455" spans="1:16" x14ac:dyDescent="0.25">
      <c r="A455" s="449"/>
      <c r="B455" s="449"/>
      <c r="C455" s="449"/>
      <c r="D455" s="449"/>
      <c r="E455" s="449"/>
      <c r="F455" s="449"/>
      <c r="G455" s="449"/>
      <c r="H455" s="449"/>
      <c r="I455" s="449"/>
      <c r="J455" s="449"/>
      <c r="K455" s="449"/>
      <c r="L455" s="449"/>
      <c r="M455" s="449"/>
      <c r="N455" s="449"/>
      <c r="O455" s="449"/>
      <c r="P455" s="720"/>
    </row>
    <row r="456" spans="1:16" ht="19.5" x14ac:dyDescent="0.25">
      <c r="A456" s="317"/>
      <c r="B456" s="318" t="s">
        <v>1206</v>
      </c>
      <c r="C456" s="319" t="s">
        <v>142</v>
      </c>
      <c r="D456" s="319" t="s">
        <v>142</v>
      </c>
      <c r="E456" s="320" t="s">
        <v>142</v>
      </c>
      <c r="F456" s="320" t="s">
        <v>142</v>
      </c>
      <c r="G456" s="321"/>
      <c r="H456" s="321">
        <v>260781.23300000001</v>
      </c>
      <c r="I456" s="321"/>
      <c r="J456" s="321"/>
      <c r="K456" s="321"/>
      <c r="L456" s="317"/>
      <c r="M456" s="317"/>
      <c r="N456" s="317"/>
      <c r="O456" s="317"/>
      <c r="P456" s="720"/>
    </row>
    <row r="457" spans="1:16" ht="18.75" x14ac:dyDescent="0.25">
      <c r="A457" s="311"/>
      <c r="B457" s="322" t="s">
        <v>1162</v>
      </c>
      <c r="C457" s="311"/>
      <c r="D457" s="196"/>
      <c r="E457" s="195">
        <v>511161.83700000006</v>
      </c>
      <c r="F457" s="195">
        <v>294999.75855999999</v>
      </c>
      <c r="G457" s="195">
        <v>150321.51856</v>
      </c>
      <c r="H457" s="195">
        <v>124581.23300000001</v>
      </c>
      <c r="I457" s="195">
        <v>25740.28556</v>
      </c>
      <c r="J457" s="195"/>
      <c r="K457" s="195"/>
      <c r="L457" s="196"/>
      <c r="M457" s="196"/>
      <c r="N457" s="196"/>
      <c r="O457" s="196"/>
      <c r="P457" s="720"/>
    </row>
    <row r="458" spans="1:16" ht="141.75" x14ac:dyDescent="0.25">
      <c r="A458" s="196">
        <v>1</v>
      </c>
      <c r="B458" s="323" t="s">
        <v>1163</v>
      </c>
      <c r="C458" s="312" t="s">
        <v>63</v>
      </c>
      <c r="D458" s="72" t="s">
        <v>1164</v>
      </c>
      <c r="E458" s="195">
        <v>38544.317000000003</v>
      </c>
      <c r="F458" s="195">
        <v>1839.6579999999999</v>
      </c>
      <c r="G458" s="310">
        <v>1839.6579999999999</v>
      </c>
      <c r="H458" s="310">
        <v>700</v>
      </c>
      <c r="I458" s="313">
        <v>1139.6579999999999</v>
      </c>
      <c r="J458" s="195"/>
      <c r="K458" s="76" t="s">
        <v>1110</v>
      </c>
      <c r="L458" s="72" t="s">
        <v>1165</v>
      </c>
      <c r="M458" s="72" t="s">
        <v>1166</v>
      </c>
      <c r="N458" s="78" t="s">
        <v>1167</v>
      </c>
      <c r="O458" s="78" t="s">
        <v>149</v>
      </c>
      <c r="P458" s="72" t="s">
        <v>1846</v>
      </c>
    </row>
    <row r="459" spans="1:16" ht="157.5" x14ac:dyDescent="0.25">
      <c r="A459" s="196">
        <v>2</v>
      </c>
      <c r="B459" s="323" t="s">
        <v>1168</v>
      </c>
      <c r="C459" s="314" t="s">
        <v>208</v>
      </c>
      <c r="D459" s="74" t="s">
        <v>1169</v>
      </c>
      <c r="E459" s="195">
        <v>75846.034</v>
      </c>
      <c r="F459" s="195">
        <v>16458.0628</v>
      </c>
      <c r="G459" s="310">
        <v>16458.0628</v>
      </c>
      <c r="H459" s="310">
        <v>14300</v>
      </c>
      <c r="I459" s="313">
        <v>2158.0627999999997</v>
      </c>
      <c r="J459" s="195"/>
      <c r="K459" s="76" t="s">
        <v>1110</v>
      </c>
      <c r="L459" s="72" t="s">
        <v>1170</v>
      </c>
      <c r="M459" s="72" t="s">
        <v>1171</v>
      </c>
      <c r="N459" s="78" t="s">
        <v>1172</v>
      </c>
      <c r="O459" s="78" t="s">
        <v>149</v>
      </c>
      <c r="P459" s="72" t="s">
        <v>1847</v>
      </c>
    </row>
    <row r="460" spans="1:16" ht="126" x14ac:dyDescent="0.25">
      <c r="A460" s="312">
        <v>3</v>
      </c>
      <c r="B460" s="323" t="s">
        <v>1173</v>
      </c>
      <c r="C460" s="312" t="s">
        <v>28</v>
      </c>
      <c r="D460" s="101" t="s">
        <v>1174</v>
      </c>
      <c r="E460" s="313">
        <v>45936.915000000001</v>
      </c>
      <c r="F460" s="313">
        <v>28563.915000000001</v>
      </c>
      <c r="G460" s="310">
        <v>5560</v>
      </c>
      <c r="H460" s="310">
        <v>5000</v>
      </c>
      <c r="I460" s="313">
        <v>560</v>
      </c>
      <c r="J460" s="313"/>
      <c r="K460" s="76" t="s">
        <v>1110</v>
      </c>
      <c r="L460" s="101" t="s">
        <v>1175</v>
      </c>
      <c r="M460" s="101" t="s">
        <v>1176</v>
      </c>
      <c r="N460" s="107" t="s">
        <v>1172</v>
      </c>
      <c r="O460" s="78" t="s">
        <v>149</v>
      </c>
      <c r="P460" s="72" t="s">
        <v>1846</v>
      </c>
    </row>
    <row r="461" spans="1:16" ht="157.5" x14ac:dyDescent="0.25">
      <c r="A461" s="196">
        <v>4</v>
      </c>
      <c r="B461" s="323" t="s">
        <v>1177</v>
      </c>
      <c r="C461" s="312" t="s">
        <v>38</v>
      </c>
      <c r="D461" s="72" t="s">
        <v>1178</v>
      </c>
      <c r="E461" s="195">
        <v>119373.94500000001</v>
      </c>
      <c r="F461" s="195">
        <v>104941.36</v>
      </c>
      <c r="G461" s="195">
        <v>16700</v>
      </c>
      <c r="H461" s="195">
        <v>15000</v>
      </c>
      <c r="I461" s="313">
        <v>1700</v>
      </c>
      <c r="J461" s="195"/>
      <c r="K461" s="76" t="s">
        <v>1110</v>
      </c>
      <c r="L461" s="72" t="s">
        <v>1179</v>
      </c>
      <c r="M461" s="72" t="s">
        <v>1171</v>
      </c>
      <c r="N461" s="78" t="s">
        <v>1180</v>
      </c>
      <c r="O461" s="78" t="s">
        <v>149</v>
      </c>
      <c r="P461" s="72" t="s">
        <v>1846</v>
      </c>
    </row>
    <row r="462" spans="1:16" ht="157.5" x14ac:dyDescent="0.25">
      <c r="A462" s="196">
        <v>5</v>
      </c>
      <c r="B462" s="323" t="s">
        <v>1181</v>
      </c>
      <c r="C462" s="312" t="s">
        <v>63</v>
      </c>
      <c r="D462" s="72" t="s">
        <v>688</v>
      </c>
      <c r="E462" s="313">
        <v>68623.417000000001</v>
      </c>
      <c r="F462" s="195">
        <v>32338.463</v>
      </c>
      <c r="G462" s="326">
        <v>32338.463</v>
      </c>
      <c r="H462" s="326">
        <v>29100</v>
      </c>
      <c r="I462" s="313">
        <v>3238.4629999999997</v>
      </c>
      <c r="J462" s="195"/>
      <c r="K462" s="76" t="s">
        <v>1110</v>
      </c>
      <c r="L462" s="72" t="s">
        <v>1182</v>
      </c>
      <c r="M462" s="101" t="s">
        <v>1183</v>
      </c>
      <c r="N462" s="78" t="s">
        <v>1184</v>
      </c>
      <c r="O462" s="78" t="s">
        <v>149</v>
      </c>
      <c r="P462" s="72" t="s">
        <v>1846</v>
      </c>
    </row>
    <row r="463" spans="1:16" ht="141.75" x14ac:dyDescent="0.25">
      <c r="A463" s="312">
        <v>6</v>
      </c>
      <c r="B463" s="323" t="s">
        <v>1185</v>
      </c>
      <c r="C463" s="314" t="s">
        <v>63</v>
      </c>
      <c r="D463" s="108" t="s">
        <v>1186</v>
      </c>
      <c r="E463" s="195">
        <v>18879.637999999999</v>
      </c>
      <c r="F463" s="195">
        <v>18058.631860000001</v>
      </c>
      <c r="G463" s="326">
        <v>18058.631860000001</v>
      </c>
      <c r="H463" s="326">
        <v>15000</v>
      </c>
      <c r="I463" s="313">
        <v>3058.6318600000013</v>
      </c>
      <c r="J463" s="195"/>
      <c r="K463" s="76" t="s">
        <v>1110</v>
      </c>
      <c r="L463" s="72" t="s">
        <v>1187</v>
      </c>
      <c r="M463" s="101" t="s">
        <v>1188</v>
      </c>
      <c r="N463" s="78" t="s">
        <v>1172</v>
      </c>
      <c r="O463" s="78" t="s">
        <v>149</v>
      </c>
      <c r="P463" s="72" t="s">
        <v>1848</v>
      </c>
    </row>
    <row r="464" spans="1:16" ht="157.5" x14ac:dyDescent="0.25">
      <c r="A464" s="196">
        <v>7</v>
      </c>
      <c r="B464" s="324" t="s">
        <v>1189</v>
      </c>
      <c r="C464" s="312" t="s">
        <v>42</v>
      </c>
      <c r="D464" s="101" t="s">
        <v>1190</v>
      </c>
      <c r="E464" s="313">
        <v>69998.062999999995</v>
      </c>
      <c r="F464" s="313">
        <v>66500.778000000006</v>
      </c>
      <c r="G464" s="326">
        <v>38881.233</v>
      </c>
      <c r="H464" s="326">
        <v>32881.233</v>
      </c>
      <c r="I464" s="313">
        <v>6000</v>
      </c>
      <c r="J464" s="313"/>
      <c r="K464" s="76" t="s">
        <v>1110</v>
      </c>
      <c r="L464" s="101" t="s">
        <v>1191</v>
      </c>
      <c r="M464" s="101" t="s">
        <v>1192</v>
      </c>
      <c r="N464" s="107" t="s">
        <v>1180</v>
      </c>
      <c r="O464" s="78" t="s">
        <v>149</v>
      </c>
      <c r="P464" s="72" t="s">
        <v>1847</v>
      </c>
    </row>
    <row r="465" spans="1:16" ht="141.75" x14ac:dyDescent="0.25">
      <c r="A465" s="196">
        <v>8</v>
      </c>
      <c r="B465" s="324" t="s">
        <v>1193</v>
      </c>
      <c r="C465" s="312" t="s">
        <v>63</v>
      </c>
      <c r="D465" s="101" t="s">
        <v>1194</v>
      </c>
      <c r="E465" s="313">
        <v>14900.334999999999</v>
      </c>
      <c r="F465" s="313">
        <v>5448.5893999999998</v>
      </c>
      <c r="G465" s="326">
        <v>5448.5893999999998</v>
      </c>
      <c r="H465" s="326">
        <v>4000</v>
      </c>
      <c r="I465" s="313">
        <v>1448.5893999999998</v>
      </c>
      <c r="J465" s="313"/>
      <c r="K465" s="76" t="s">
        <v>1110</v>
      </c>
      <c r="L465" s="101" t="s">
        <v>1195</v>
      </c>
      <c r="M465" s="101" t="s">
        <v>1196</v>
      </c>
      <c r="N465" s="107" t="s">
        <v>1172</v>
      </c>
      <c r="O465" s="78" t="s">
        <v>149</v>
      </c>
      <c r="P465" s="72" t="s">
        <v>1846</v>
      </c>
    </row>
    <row r="466" spans="1:16" ht="141.75" x14ac:dyDescent="0.25">
      <c r="A466" s="312">
        <v>9</v>
      </c>
      <c r="B466" s="324" t="s">
        <v>1197</v>
      </c>
      <c r="C466" s="315" t="s">
        <v>63</v>
      </c>
      <c r="D466" s="72" t="s">
        <v>1198</v>
      </c>
      <c r="E466" s="316">
        <v>25625.587</v>
      </c>
      <c r="F466" s="316">
        <v>13813.42</v>
      </c>
      <c r="G466" s="326">
        <v>8000</v>
      </c>
      <c r="H466" s="326">
        <v>5000</v>
      </c>
      <c r="I466" s="313">
        <v>3000</v>
      </c>
      <c r="J466" s="315"/>
      <c r="K466" s="276" t="s">
        <v>1110</v>
      </c>
      <c r="L466" s="72" t="s">
        <v>1199</v>
      </c>
      <c r="M466" s="72" t="s">
        <v>1200</v>
      </c>
      <c r="N466" s="78" t="s">
        <v>1172</v>
      </c>
      <c r="O466" s="78" t="s">
        <v>149</v>
      </c>
      <c r="P466" s="72" t="s">
        <v>1566</v>
      </c>
    </row>
    <row r="467" spans="1:16" ht="141.75" x14ac:dyDescent="0.25">
      <c r="A467" s="196">
        <v>10</v>
      </c>
      <c r="B467" s="325" t="s">
        <v>1201</v>
      </c>
      <c r="C467" s="315" t="s">
        <v>208</v>
      </c>
      <c r="D467" s="72" t="s">
        <v>1202</v>
      </c>
      <c r="E467" s="316">
        <v>33433.586000000003</v>
      </c>
      <c r="F467" s="316">
        <v>7036.8805000000002</v>
      </c>
      <c r="G467" s="326">
        <v>7036.8805000000002</v>
      </c>
      <c r="H467" s="326">
        <v>3600</v>
      </c>
      <c r="I467" s="313">
        <v>3436.8805000000002</v>
      </c>
      <c r="J467" s="315"/>
      <c r="K467" s="276" t="s">
        <v>1110</v>
      </c>
      <c r="L467" s="72" t="s">
        <v>1203</v>
      </c>
      <c r="M467" s="72" t="s">
        <v>1204</v>
      </c>
      <c r="N467" s="78" t="s">
        <v>1205</v>
      </c>
      <c r="O467" s="78" t="s">
        <v>149</v>
      </c>
      <c r="P467" s="72" t="s">
        <v>1847</v>
      </c>
    </row>
    <row r="468" spans="1:16" x14ac:dyDescent="0.25">
      <c r="A468" s="355"/>
      <c r="B468" s="356" t="s">
        <v>1352</v>
      </c>
      <c r="C468" s="355"/>
      <c r="D468" s="355"/>
      <c r="E468" s="355"/>
      <c r="F468" s="355"/>
      <c r="G468" s="355"/>
      <c r="H468" s="357">
        <v>237387.45699999999</v>
      </c>
      <c r="I468" s="357"/>
      <c r="J468" s="357"/>
      <c r="K468" s="355"/>
      <c r="L468" s="358"/>
      <c r="M468" s="355"/>
      <c r="N468" s="355"/>
      <c r="O468" s="358"/>
      <c r="P468" s="72"/>
    </row>
    <row r="469" spans="1:16" x14ac:dyDescent="0.25">
      <c r="A469" s="352"/>
      <c r="B469" s="354" t="s">
        <v>1207</v>
      </c>
      <c r="C469" s="352"/>
      <c r="D469" s="352"/>
      <c r="E469" s="352"/>
      <c r="F469" s="352"/>
      <c r="G469" s="352"/>
      <c r="H469" s="332">
        <v>5934.6869999999999</v>
      </c>
      <c r="I469" s="332"/>
      <c r="J469" s="332"/>
      <c r="K469" s="352"/>
      <c r="L469" s="328"/>
      <c r="M469" s="352"/>
      <c r="N469" s="352"/>
      <c r="O469" s="328"/>
      <c r="P469" s="72"/>
    </row>
    <row r="470" spans="1:16" x14ac:dyDescent="0.25">
      <c r="A470" s="352"/>
      <c r="B470" s="774" t="s">
        <v>399</v>
      </c>
      <c r="C470" s="774"/>
      <c r="D470" s="352"/>
      <c r="E470" s="352"/>
      <c r="F470" s="352"/>
      <c r="G470" s="352"/>
      <c r="H470" s="327">
        <v>5934.6868927109172</v>
      </c>
      <c r="I470" s="327"/>
      <c r="J470" s="327"/>
      <c r="K470" s="352"/>
      <c r="L470" s="328"/>
      <c r="M470" s="352"/>
      <c r="N470" s="352"/>
      <c r="O470" s="328"/>
      <c r="P470" s="72"/>
    </row>
    <row r="471" spans="1:16" x14ac:dyDescent="0.25">
      <c r="A471" s="341"/>
      <c r="B471" s="354" t="s">
        <v>1208</v>
      </c>
      <c r="C471" s="341"/>
      <c r="D471" s="341"/>
      <c r="E471" s="332"/>
      <c r="F471" s="332"/>
      <c r="G471" s="332"/>
      <c r="H471" s="332">
        <v>231452.77010728908</v>
      </c>
      <c r="I471" s="332">
        <v>95820.674721282383</v>
      </c>
      <c r="J471" s="332">
        <v>0</v>
      </c>
      <c r="K471" s="341"/>
      <c r="L471" s="332"/>
      <c r="M471" s="332"/>
      <c r="N471" s="332"/>
      <c r="O471" s="341"/>
      <c r="P471" s="720"/>
    </row>
    <row r="472" spans="1:16" x14ac:dyDescent="0.25">
      <c r="A472" s="345"/>
      <c r="B472" s="346" t="s">
        <v>498</v>
      </c>
      <c r="C472" s="345"/>
      <c r="D472" s="345"/>
      <c r="E472" s="347"/>
      <c r="F472" s="347"/>
      <c r="G472" s="347"/>
      <c r="H472" s="347">
        <v>136924.60410728905</v>
      </c>
      <c r="I472" s="347">
        <v>61487.885892710954</v>
      </c>
      <c r="J472" s="347">
        <v>0</v>
      </c>
      <c r="K472" s="345"/>
      <c r="L472" s="347"/>
      <c r="M472" s="347"/>
      <c r="N472" s="347"/>
      <c r="O472" s="345"/>
      <c r="P472" s="720"/>
    </row>
    <row r="473" spans="1:16" x14ac:dyDescent="0.25">
      <c r="A473" s="341"/>
      <c r="B473" s="771" t="s">
        <v>1209</v>
      </c>
      <c r="C473" s="771"/>
      <c r="D473" s="771"/>
      <c r="E473" s="339">
        <v>124141.636</v>
      </c>
      <c r="F473" s="339">
        <v>66552.444000000003</v>
      </c>
      <c r="G473" s="339">
        <v>39379.857000000004</v>
      </c>
      <c r="H473" s="339">
        <v>23738.745999999999</v>
      </c>
      <c r="I473" s="339">
        <v>15641.111000000001</v>
      </c>
      <c r="J473" s="339"/>
      <c r="K473" s="340"/>
      <c r="L473" s="341"/>
      <c r="M473" s="341"/>
      <c r="N473" s="332"/>
      <c r="O473" s="341"/>
      <c r="P473" s="720"/>
    </row>
    <row r="474" spans="1:16" ht="110.25" x14ac:dyDescent="0.25">
      <c r="A474" s="352">
        <v>1</v>
      </c>
      <c r="B474" s="329" t="s">
        <v>1210</v>
      </c>
      <c r="C474" s="352" t="s">
        <v>63</v>
      </c>
      <c r="D474" s="352" t="s">
        <v>1211</v>
      </c>
      <c r="E474" s="328">
        <v>68653.637000000002</v>
      </c>
      <c r="F474" s="328">
        <v>27581.067000000003</v>
      </c>
      <c r="G474" s="328">
        <v>27581.067000000003</v>
      </c>
      <c r="H474" s="327">
        <v>14889.653</v>
      </c>
      <c r="I474" s="328">
        <v>12691.414000000001</v>
      </c>
      <c r="J474" s="328">
        <v>0</v>
      </c>
      <c r="K474" s="331" t="s">
        <v>23</v>
      </c>
      <c r="L474" s="352" t="s">
        <v>1212</v>
      </c>
      <c r="M474" s="352" t="s">
        <v>1213</v>
      </c>
      <c r="N474" s="352" t="s">
        <v>1214</v>
      </c>
      <c r="O474" s="352">
        <v>88.33</v>
      </c>
      <c r="P474" s="508" t="s">
        <v>1849</v>
      </c>
    </row>
    <row r="475" spans="1:16" ht="126" x14ac:dyDescent="0.25">
      <c r="A475" s="352">
        <v>2</v>
      </c>
      <c r="B475" s="329" t="s">
        <v>1215</v>
      </c>
      <c r="C475" s="352" t="s">
        <v>38</v>
      </c>
      <c r="D475" s="352" t="s">
        <v>1216</v>
      </c>
      <c r="E475" s="328">
        <v>55487.999000000003</v>
      </c>
      <c r="F475" s="328">
        <v>38971.377</v>
      </c>
      <c r="G475" s="328">
        <v>11798.79</v>
      </c>
      <c r="H475" s="327">
        <v>8849.0930000000008</v>
      </c>
      <c r="I475" s="328">
        <v>2949.6970000000001</v>
      </c>
      <c r="J475" s="332">
        <v>0</v>
      </c>
      <c r="K475" s="353" t="s">
        <v>23</v>
      </c>
      <c r="L475" s="352" t="s">
        <v>1217</v>
      </c>
      <c r="M475" s="352" t="s">
        <v>1218</v>
      </c>
      <c r="N475" s="338" t="s">
        <v>1214</v>
      </c>
      <c r="O475" s="352">
        <v>50.33</v>
      </c>
      <c r="P475" s="508" t="s">
        <v>1850</v>
      </c>
    </row>
    <row r="476" spans="1:16" x14ac:dyDescent="0.25">
      <c r="A476" s="352"/>
      <c r="B476" s="771" t="s">
        <v>1219</v>
      </c>
      <c r="C476" s="771"/>
      <c r="D476" s="771"/>
      <c r="E476" s="332">
        <v>75462.725000000006</v>
      </c>
      <c r="F476" s="332">
        <v>34918.031999999999</v>
      </c>
      <c r="G476" s="332">
        <v>35222.764000000003</v>
      </c>
      <c r="H476" s="332">
        <v>23738.746080000004</v>
      </c>
      <c r="I476" s="332">
        <v>11484.01792</v>
      </c>
      <c r="J476" s="332">
        <v>0</v>
      </c>
      <c r="K476" s="331"/>
      <c r="L476" s="352"/>
      <c r="M476" s="352"/>
      <c r="N476" s="352"/>
      <c r="O476" s="352"/>
      <c r="P476" s="508"/>
    </row>
    <row r="477" spans="1:16" ht="94.5" x14ac:dyDescent="0.25">
      <c r="A477" s="352">
        <v>3</v>
      </c>
      <c r="B477" s="335" t="s">
        <v>1220</v>
      </c>
      <c r="C477" s="352" t="s">
        <v>42</v>
      </c>
      <c r="D477" s="352" t="s">
        <v>1221</v>
      </c>
      <c r="E477" s="328">
        <v>14474.251</v>
      </c>
      <c r="F477" s="328">
        <v>9875.1080000000002</v>
      </c>
      <c r="G477" s="328">
        <v>9875.1080000000002</v>
      </c>
      <c r="H477" s="327">
        <v>6518.5487800000001</v>
      </c>
      <c r="I477" s="328">
        <v>3356.5592200000001</v>
      </c>
      <c r="J477" s="328">
        <v>0</v>
      </c>
      <c r="K477" s="334" t="s">
        <v>23</v>
      </c>
      <c r="L477" s="352" t="s">
        <v>1222</v>
      </c>
      <c r="M477" s="352" t="s">
        <v>1223</v>
      </c>
      <c r="N477" s="352" t="s">
        <v>1224</v>
      </c>
      <c r="O477" s="352">
        <v>61.84</v>
      </c>
      <c r="P477" s="508" t="s">
        <v>1851</v>
      </c>
    </row>
    <row r="478" spans="1:16" ht="110.25" x14ac:dyDescent="0.25">
      <c r="A478" s="352">
        <v>4</v>
      </c>
      <c r="B478" s="337" t="s">
        <v>1225</v>
      </c>
      <c r="C478" s="352" t="s">
        <v>42</v>
      </c>
      <c r="D478" s="352" t="s">
        <v>1226</v>
      </c>
      <c r="E478" s="328">
        <v>5184.5810000000001</v>
      </c>
      <c r="F478" s="328">
        <v>1841.4509999999996</v>
      </c>
      <c r="G478" s="328">
        <v>1841.4509999999996</v>
      </c>
      <c r="H478" s="327">
        <v>1113.9829999999997</v>
      </c>
      <c r="I478" s="327">
        <v>727.46799999999996</v>
      </c>
      <c r="J478" s="328">
        <v>0</v>
      </c>
      <c r="K478" s="334" t="s">
        <v>23</v>
      </c>
      <c r="L478" s="352" t="s">
        <v>1227</v>
      </c>
      <c r="M478" s="352" t="s">
        <v>1228</v>
      </c>
      <c r="N478" s="342" t="s">
        <v>1229</v>
      </c>
      <c r="O478" s="352">
        <v>49.21</v>
      </c>
      <c r="P478" s="508" t="s">
        <v>1852</v>
      </c>
    </row>
    <row r="479" spans="1:16" ht="110.25" x14ac:dyDescent="0.25">
      <c r="A479" s="352">
        <v>5</v>
      </c>
      <c r="B479" s="333" t="s">
        <v>1230</v>
      </c>
      <c r="C479" s="352" t="s">
        <v>42</v>
      </c>
      <c r="D479" s="352" t="s">
        <v>1231</v>
      </c>
      <c r="E479" s="328">
        <v>8769.1190000000006</v>
      </c>
      <c r="F479" s="328" t="s">
        <v>397</v>
      </c>
      <c r="G479" s="328">
        <v>4191.96</v>
      </c>
      <c r="H479" s="327">
        <v>2622.96</v>
      </c>
      <c r="I479" s="327">
        <v>1569</v>
      </c>
      <c r="J479" s="328">
        <v>0</v>
      </c>
      <c r="K479" s="334" t="s">
        <v>23</v>
      </c>
      <c r="L479" s="352" t="s">
        <v>1232</v>
      </c>
      <c r="M479" s="352" t="s">
        <v>1233</v>
      </c>
      <c r="N479" s="352" t="s">
        <v>1234</v>
      </c>
      <c r="O479" s="352">
        <v>54.47</v>
      </c>
      <c r="P479" s="508" t="s">
        <v>1853</v>
      </c>
    </row>
    <row r="480" spans="1:16" ht="94.5" x14ac:dyDescent="0.25">
      <c r="A480" s="352">
        <v>6</v>
      </c>
      <c r="B480" s="333" t="s">
        <v>1235</v>
      </c>
      <c r="C480" s="352" t="s">
        <v>42</v>
      </c>
      <c r="D480" s="352" t="s">
        <v>1236</v>
      </c>
      <c r="E480" s="328">
        <v>7015.25</v>
      </c>
      <c r="F480" s="328">
        <v>3853.4850000000001</v>
      </c>
      <c r="G480" s="328">
        <v>3853.4850000000001</v>
      </c>
      <c r="H480" s="327">
        <v>2763.6779999999999</v>
      </c>
      <c r="I480" s="327">
        <v>1089.8070000000002</v>
      </c>
      <c r="J480" s="328">
        <v>0</v>
      </c>
      <c r="K480" s="334" t="s">
        <v>23</v>
      </c>
      <c r="L480" s="352" t="s">
        <v>1237</v>
      </c>
      <c r="M480" s="352" t="s">
        <v>1238</v>
      </c>
      <c r="N480" s="352" t="s">
        <v>1234</v>
      </c>
      <c r="O480" s="352">
        <v>49.21</v>
      </c>
      <c r="P480" s="508" t="s">
        <v>1921</v>
      </c>
    </row>
    <row r="481" spans="1:16" ht="110.25" x14ac:dyDescent="0.25">
      <c r="A481" s="352">
        <v>7</v>
      </c>
      <c r="B481" s="335" t="s">
        <v>1239</v>
      </c>
      <c r="C481" s="352" t="s">
        <v>28</v>
      </c>
      <c r="D481" s="352" t="s">
        <v>1240</v>
      </c>
      <c r="E481" s="328">
        <v>9804.3619999999992</v>
      </c>
      <c r="F481" s="328">
        <v>5329.4</v>
      </c>
      <c r="G481" s="328">
        <v>2704</v>
      </c>
      <c r="H481" s="327">
        <v>2163.1999999999998</v>
      </c>
      <c r="I481" s="327">
        <v>540.79999999999995</v>
      </c>
      <c r="J481" s="328">
        <v>0</v>
      </c>
      <c r="K481" s="334" t="s">
        <v>23</v>
      </c>
      <c r="L481" s="352" t="s">
        <v>1241</v>
      </c>
      <c r="M481" s="352" t="s">
        <v>1242</v>
      </c>
      <c r="N481" s="351" t="s">
        <v>1229</v>
      </c>
      <c r="O481" s="352">
        <v>53.68</v>
      </c>
      <c r="P481" s="508" t="s">
        <v>1854</v>
      </c>
    </row>
    <row r="482" spans="1:16" ht="110.25" x14ac:dyDescent="0.25">
      <c r="A482" s="352">
        <v>8</v>
      </c>
      <c r="B482" s="329" t="s">
        <v>1243</v>
      </c>
      <c r="C482" s="352" t="s">
        <v>38</v>
      </c>
      <c r="D482" s="352" t="s">
        <v>1244</v>
      </c>
      <c r="E482" s="327">
        <v>18723.697</v>
      </c>
      <c r="F482" s="328">
        <v>9011.9</v>
      </c>
      <c r="G482" s="328">
        <v>7750.0720000000001</v>
      </c>
      <c r="H482" s="327">
        <v>5049.6880000000001</v>
      </c>
      <c r="I482" s="328">
        <v>2700.3839999999996</v>
      </c>
      <c r="J482" s="328">
        <v>0</v>
      </c>
      <c r="K482" s="353" t="s">
        <v>23</v>
      </c>
      <c r="L482" s="352" t="s">
        <v>1245</v>
      </c>
      <c r="M482" s="352" t="s">
        <v>1246</v>
      </c>
      <c r="N482" s="342" t="s">
        <v>1229</v>
      </c>
      <c r="O482" s="352">
        <v>58</v>
      </c>
      <c r="P482" s="508" t="s">
        <v>1855</v>
      </c>
    </row>
    <row r="483" spans="1:16" ht="110.25" x14ac:dyDescent="0.25">
      <c r="A483" s="352">
        <v>9</v>
      </c>
      <c r="B483" s="329" t="s">
        <v>1247</v>
      </c>
      <c r="C483" s="352" t="s">
        <v>63</v>
      </c>
      <c r="D483" s="352" t="s">
        <v>1248</v>
      </c>
      <c r="E483" s="327">
        <v>11491.465</v>
      </c>
      <c r="F483" s="328">
        <v>5006.6880000000001</v>
      </c>
      <c r="G483" s="328">
        <v>5006.6880000000001</v>
      </c>
      <c r="H483" s="327">
        <v>3506.6883000000003</v>
      </c>
      <c r="I483" s="328">
        <v>1499.9996999999998</v>
      </c>
      <c r="J483" s="328">
        <v>0</v>
      </c>
      <c r="K483" s="353" t="s">
        <v>23</v>
      </c>
      <c r="L483" s="352" t="s">
        <v>1249</v>
      </c>
      <c r="M483" s="352" t="s">
        <v>1250</v>
      </c>
      <c r="N483" s="352" t="s">
        <v>1251</v>
      </c>
      <c r="O483" s="352">
        <v>68</v>
      </c>
      <c r="P483" s="508" t="s">
        <v>1856</v>
      </c>
    </row>
    <row r="484" spans="1:16" x14ac:dyDescent="0.25">
      <c r="A484" s="352"/>
      <c r="B484" s="354" t="s">
        <v>1252</v>
      </c>
      <c r="C484" s="352"/>
      <c r="D484" s="352"/>
      <c r="E484" s="332">
        <v>509954.81800000003</v>
      </c>
      <c r="F484" s="332">
        <v>375907.99300000013</v>
      </c>
      <c r="G484" s="332">
        <v>252670.82382857136</v>
      </c>
      <c r="H484" s="332">
        <v>183975.27802728908</v>
      </c>
      <c r="I484" s="332">
        <v>68695.54580128238</v>
      </c>
      <c r="J484" s="332">
        <v>0</v>
      </c>
      <c r="K484" s="334"/>
      <c r="L484" s="352"/>
      <c r="M484" s="352"/>
      <c r="N484" s="352"/>
      <c r="O484" s="352"/>
      <c r="P484" s="508"/>
    </row>
    <row r="485" spans="1:16" ht="110.25" x14ac:dyDescent="0.25">
      <c r="A485" s="352">
        <v>10</v>
      </c>
      <c r="B485" s="335" t="s">
        <v>1253</v>
      </c>
      <c r="C485" s="352" t="s">
        <v>28</v>
      </c>
      <c r="D485" s="352" t="s">
        <v>1254</v>
      </c>
      <c r="E485" s="328">
        <v>25603.442999999999</v>
      </c>
      <c r="F485" s="328">
        <v>20499.945</v>
      </c>
      <c r="G485" s="328">
        <v>8617.101999999999</v>
      </c>
      <c r="H485" s="327">
        <v>5000</v>
      </c>
      <c r="I485" s="328">
        <v>3617.1019999999999</v>
      </c>
      <c r="J485" s="328">
        <v>0</v>
      </c>
      <c r="K485" s="334" t="s">
        <v>23</v>
      </c>
      <c r="L485" s="352" t="s">
        <v>1255</v>
      </c>
      <c r="M485" s="352" t="s">
        <v>1256</v>
      </c>
      <c r="N485" s="352" t="s">
        <v>1257</v>
      </c>
      <c r="O485" s="352">
        <v>55</v>
      </c>
      <c r="P485" s="508" t="s">
        <v>1857</v>
      </c>
    </row>
    <row r="486" spans="1:16" ht="94.5" x14ac:dyDescent="0.25">
      <c r="A486" s="352">
        <v>11</v>
      </c>
      <c r="B486" s="343" t="s">
        <v>1258</v>
      </c>
      <c r="C486" s="352" t="s">
        <v>42</v>
      </c>
      <c r="D486" s="352" t="s">
        <v>1259</v>
      </c>
      <c r="E486" s="328">
        <v>14894.083000000001</v>
      </c>
      <c r="F486" s="328">
        <v>6689.4679999999998</v>
      </c>
      <c r="G486" s="328">
        <v>6689.4680000000008</v>
      </c>
      <c r="H486" s="327">
        <v>4947.3797240000004</v>
      </c>
      <c r="I486" s="328">
        <v>1742.088276</v>
      </c>
      <c r="J486" s="328">
        <v>0</v>
      </c>
      <c r="K486" s="334" t="s">
        <v>23</v>
      </c>
      <c r="L486" s="352" t="s">
        <v>1260</v>
      </c>
      <c r="M486" s="352" t="s">
        <v>1261</v>
      </c>
      <c r="N486" s="342" t="s">
        <v>1229</v>
      </c>
      <c r="O486" s="352">
        <v>64.47</v>
      </c>
      <c r="P486" s="508" t="s">
        <v>1858</v>
      </c>
    </row>
    <row r="487" spans="1:16" ht="94.5" x14ac:dyDescent="0.25">
      <c r="A487" s="352">
        <v>12</v>
      </c>
      <c r="B487" s="335" t="s">
        <v>1262</v>
      </c>
      <c r="C487" s="352" t="s">
        <v>28</v>
      </c>
      <c r="D487" s="352" t="s">
        <v>1263</v>
      </c>
      <c r="E487" s="328">
        <v>18774.629000000001</v>
      </c>
      <c r="F487" s="328">
        <v>14951.380999999999</v>
      </c>
      <c r="G487" s="328">
        <v>8947.0200000000041</v>
      </c>
      <c r="H487" s="327">
        <v>3390.8948032890498</v>
      </c>
      <c r="I487" s="327">
        <v>5556.1251967109538</v>
      </c>
      <c r="J487" s="328">
        <v>0</v>
      </c>
      <c r="K487" s="334" t="s">
        <v>23</v>
      </c>
      <c r="L487" s="352" t="s">
        <v>1264</v>
      </c>
      <c r="M487" s="352" t="s">
        <v>1265</v>
      </c>
      <c r="N487" s="336" t="s">
        <v>1266</v>
      </c>
      <c r="O487" s="352">
        <v>60.79</v>
      </c>
      <c r="P487" s="508" t="s">
        <v>1859</v>
      </c>
    </row>
    <row r="488" spans="1:16" ht="126" x14ac:dyDescent="0.25">
      <c r="A488" s="352">
        <v>13</v>
      </c>
      <c r="B488" s="335" t="s">
        <v>1267</v>
      </c>
      <c r="C488" s="352" t="s">
        <v>42</v>
      </c>
      <c r="D488" s="352" t="s">
        <v>1268</v>
      </c>
      <c r="E488" s="328">
        <v>10601.9</v>
      </c>
      <c r="F488" s="328">
        <v>4662.2330000000002</v>
      </c>
      <c r="G488" s="328">
        <v>4662.2330000000002</v>
      </c>
      <c r="H488" s="327">
        <v>3263.5631000000003</v>
      </c>
      <c r="I488" s="327">
        <v>1398.6699000000001</v>
      </c>
      <c r="J488" s="328">
        <v>0</v>
      </c>
      <c r="K488" s="334" t="s">
        <v>23</v>
      </c>
      <c r="L488" s="352" t="s">
        <v>1269</v>
      </c>
      <c r="M488" s="352" t="s">
        <v>1270</v>
      </c>
      <c r="N488" s="352" t="s">
        <v>1234</v>
      </c>
      <c r="O488" s="352">
        <v>54.74</v>
      </c>
      <c r="P488" s="508" t="s">
        <v>1922</v>
      </c>
    </row>
    <row r="489" spans="1:16" ht="94.5" x14ac:dyDescent="0.25">
      <c r="A489" s="352">
        <v>14</v>
      </c>
      <c r="B489" s="335" t="s">
        <v>1271</v>
      </c>
      <c r="C489" s="352" t="s">
        <v>42</v>
      </c>
      <c r="D489" s="352" t="s">
        <v>1272</v>
      </c>
      <c r="E489" s="328">
        <v>12553.023999999999</v>
      </c>
      <c r="F489" s="328">
        <v>7356.9110000000001</v>
      </c>
      <c r="G489" s="328">
        <v>7356.9110000000001</v>
      </c>
      <c r="H489" s="327">
        <v>4700.0240000000003</v>
      </c>
      <c r="I489" s="327">
        <v>2656.8870000000002</v>
      </c>
      <c r="J489" s="328">
        <v>0</v>
      </c>
      <c r="K489" s="334" t="s">
        <v>23</v>
      </c>
      <c r="L489" s="352" t="s">
        <v>1273</v>
      </c>
      <c r="M489" s="352" t="s">
        <v>1274</v>
      </c>
      <c r="N489" s="352" t="s">
        <v>1275</v>
      </c>
      <c r="O489" s="352">
        <v>57.89</v>
      </c>
      <c r="P489" s="508" t="s">
        <v>1860</v>
      </c>
    </row>
    <row r="490" spans="1:16" ht="78.75" x14ac:dyDescent="0.25">
      <c r="A490" s="352">
        <v>15</v>
      </c>
      <c r="B490" s="335" t="s">
        <v>1276</v>
      </c>
      <c r="C490" s="352" t="s">
        <v>42</v>
      </c>
      <c r="D490" s="352" t="s">
        <v>1277</v>
      </c>
      <c r="E490" s="328">
        <v>48600.553999999996</v>
      </c>
      <c r="F490" s="328">
        <v>38576.25</v>
      </c>
      <c r="G490" s="328">
        <v>38576.25</v>
      </c>
      <c r="H490" s="327">
        <v>30576.25</v>
      </c>
      <c r="I490" s="327">
        <v>8000</v>
      </c>
      <c r="J490" s="328">
        <v>0</v>
      </c>
      <c r="K490" s="334" t="s">
        <v>23</v>
      </c>
      <c r="L490" s="352" t="s">
        <v>1278</v>
      </c>
      <c r="M490" s="352" t="s">
        <v>1279</v>
      </c>
      <c r="N490" s="352" t="s">
        <v>1280</v>
      </c>
      <c r="O490" s="352">
        <v>52.11</v>
      </c>
      <c r="P490" s="508" t="s">
        <v>1923</v>
      </c>
    </row>
    <row r="491" spans="1:16" ht="78.75" x14ac:dyDescent="0.25">
      <c r="A491" s="352">
        <v>16</v>
      </c>
      <c r="B491" s="329" t="s">
        <v>1281</v>
      </c>
      <c r="C491" s="352" t="s">
        <v>28</v>
      </c>
      <c r="D491" s="352" t="s">
        <v>1282</v>
      </c>
      <c r="E491" s="328">
        <v>24596.170999999998</v>
      </c>
      <c r="F491" s="328">
        <v>14068.46</v>
      </c>
      <c r="G491" s="328">
        <v>7500</v>
      </c>
      <c r="H491" s="327">
        <v>6000</v>
      </c>
      <c r="I491" s="327">
        <v>1500</v>
      </c>
      <c r="J491" s="328">
        <v>0</v>
      </c>
      <c r="K491" s="334" t="s">
        <v>23</v>
      </c>
      <c r="L491" s="352" t="s">
        <v>1283</v>
      </c>
      <c r="M491" s="352" t="s">
        <v>1284</v>
      </c>
      <c r="N491" s="352" t="s">
        <v>1275</v>
      </c>
      <c r="O491" s="352">
        <v>60.79</v>
      </c>
      <c r="P491" s="508" t="s">
        <v>1861</v>
      </c>
    </row>
    <row r="492" spans="1:16" ht="94.5" x14ac:dyDescent="0.25">
      <c r="A492" s="352">
        <v>17</v>
      </c>
      <c r="B492" s="335" t="s">
        <v>1285</v>
      </c>
      <c r="C492" s="352" t="s">
        <v>42</v>
      </c>
      <c r="D492" s="352" t="s">
        <v>1286</v>
      </c>
      <c r="E492" s="328">
        <v>10804.403</v>
      </c>
      <c r="F492" s="328">
        <v>7993.973</v>
      </c>
      <c r="G492" s="328">
        <v>7993.973</v>
      </c>
      <c r="H492" s="327">
        <v>6395.1783999999998</v>
      </c>
      <c r="I492" s="327">
        <v>1598.7945999999999</v>
      </c>
      <c r="J492" s="328">
        <v>0</v>
      </c>
      <c r="K492" s="334" t="s">
        <v>23</v>
      </c>
      <c r="L492" s="352" t="s">
        <v>1287</v>
      </c>
      <c r="M492" s="352" t="s">
        <v>1288</v>
      </c>
      <c r="N492" s="352" t="s">
        <v>1234</v>
      </c>
      <c r="O492" s="352">
        <v>50.26</v>
      </c>
      <c r="P492" s="508" t="s">
        <v>1924</v>
      </c>
    </row>
    <row r="493" spans="1:16" ht="126" x14ac:dyDescent="0.25">
      <c r="A493" s="352">
        <v>18</v>
      </c>
      <c r="B493" s="329" t="s">
        <v>1289</v>
      </c>
      <c r="C493" s="352" t="s">
        <v>38</v>
      </c>
      <c r="D493" s="352" t="s">
        <v>1290</v>
      </c>
      <c r="E493" s="328">
        <v>71328.407000000007</v>
      </c>
      <c r="F493" s="328">
        <v>48008.050999999999</v>
      </c>
      <c r="G493" s="328">
        <v>15000</v>
      </c>
      <c r="H493" s="327">
        <v>10000</v>
      </c>
      <c r="I493" s="328">
        <v>5000</v>
      </c>
      <c r="J493" s="328">
        <v>0</v>
      </c>
      <c r="K493" s="353" t="s">
        <v>23</v>
      </c>
      <c r="L493" s="328" t="s">
        <v>1291</v>
      </c>
      <c r="M493" s="352" t="s">
        <v>1292</v>
      </c>
      <c r="N493" s="352" t="s">
        <v>1234</v>
      </c>
      <c r="O493" s="352">
        <v>62.67</v>
      </c>
      <c r="P493" s="508" t="s">
        <v>1862</v>
      </c>
    </row>
    <row r="494" spans="1:16" ht="120" x14ac:dyDescent="0.25">
      <c r="A494" s="352">
        <v>19</v>
      </c>
      <c r="B494" s="329" t="s">
        <v>1293</v>
      </c>
      <c r="C494" s="352" t="s">
        <v>38</v>
      </c>
      <c r="D494" s="352" t="s">
        <v>1294</v>
      </c>
      <c r="E494" s="328">
        <v>60265.618999999999</v>
      </c>
      <c r="F494" s="328">
        <v>45915.067000000003</v>
      </c>
      <c r="G494" s="328">
        <v>12000</v>
      </c>
      <c r="H494" s="327">
        <v>10000</v>
      </c>
      <c r="I494" s="328">
        <v>2000</v>
      </c>
      <c r="J494" s="328">
        <v>0</v>
      </c>
      <c r="K494" s="353" t="s">
        <v>23</v>
      </c>
      <c r="L494" s="352" t="s">
        <v>1295</v>
      </c>
      <c r="M494" s="342" t="s">
        <v>1296</v>
      </c>
      <c r="N494" s="352" t="s">
        <v>1234</v>
      </c>
      <c r="O494" s="352">
        <v>60.67</v>
      </c>
      <c r="P494" s="508" t="s">
        <v>1863</v>
      </c>
    </row>
    <row r="495" spans="1:16" ht="94.5" x14ac:dyDescent="0.25">
      <c r="A495" s="352">
        <v>20</v>
      </c>
      <c r="B495" s="329" t="s">
        <v>1297</v>
      </c>
      <c r="C495" s="352" t="s">
        <v>208</v>
      </c>
      <c r="D495" s="352" t="s">
        <v>750</v>
      </c>
      <c r="E495" s="328">
        <v>13309.986999999999</v>
      </c>
      <c r="F495" s="328">
        <v>6466.9120000000003</v>
      </c>
      <c r="G495" s="328">
        <v>6466.9120000000003</v>
      </c>
      <c r="H495" s="327">
        <v>5173.8220000000001</v>
      </c>
      <c r="I495" s="328">
        <v>1293.0899999999999</v>
      </c>
      <c r="J495" s="328">
        <v>0</v>
      </c>
      <c r="K495" s="353" t="s">
        <v>23</v>
      </c>
      <c r="L495" s="352" t="s">
        <v>1298</v>
      </c>
      <c r="M495" s="352" t="s">
        <v>1299</v>
      </c>
      <c r="N495" s="352" t="s">
        <v>1300</v>
      </c>
      <c r="O495" s="352">
        <v>47.62</v>
      </c>
      <c r="P495" s="508" t="s">
        <v>1864</v>
      </c>
    </row>
    <row r="496" spans="1:16" ht="18" x14ac:dyDescent="0.25">
      <c r="A496" s="348"/>
      <c r="B496" s="772" t="s">
        <v>1301</v>
      </c>
      <c r="C496" s="773"/>
      <c r="D496" s="773"/>
      <c r="E496" s="349"/>
      <c r="F496" s="349"/>
      <c r="G496" s="349"/>
      <c r="H496" s="350"/>
      <c r="I496" s="349"/>
      <c r="J496" s="349"/>
      <c r="K496" s="344"/>
      <c r="L496" s="348"/>
      <c r="M496" s="348"/>
      <c r="N496" s="348"/>
      <c r="O496" s="348"/>
      <c r="P496" s="507"/>
    </row>
    <row r="497" spans="1:16" ht="94.5" x14ac:dyDescent="0.25">
      <c r="A497" s="352">
        <v>21</v>
      </c>
      <c r="B497" s="329" t="s">
        <v>1302</v>
      </c>
      <c r="C497" s="330">
        <v>2020</v>
      </c>
      <c r="D497" s="352" t="s">
        <v>953</v>
      </c>
      <c r="E497" s="327">
        <v>9709.7690000000002</v>
      </c>
      <c r="F497" s="327">
        <v>9709.7690000000002</v>
      </c>
      <c r="G497" s="328">
        <v>9709.7690000000002</v>
      </c>
      <c r="H497" s="328">
        <v>7767.8190000000004</v>
      </c>
      <c r="I497" s="328">
        <v>1941.95</v>
      </c>
      <c r="J497" s="328">
        <v>0</v>
      </c>
      <c r="K497" s="353" t="s">
        <v>23</v>
      </c>
      <c r="L497" s="352" t="s">
        <v>1303</v>
      </c>
      <c r="M497" s="352" t="s">
        <v>1304</v>
      </c>
      <c r="N497" s="352" t="s">
        <v>1234</v>
      </c>
      <c r="O497" s="330">
        <v>47.92</v>
      </c>
      <c r="P497" s="508" t="s">
        <v>1925</v>
      </c>
    </row>
    <row r="498" spans="1:16" ht="110.25" x14ac:dyDescent="0.25">
      <c r="A498" s="352">
        <v>22</v>
      </c>
      <c r="B498" s="329" t="s">
        <v>1305</v>
      </c>
      <c r="C498" s="330">
        <v>2020</v>
      </c>
      <c r="D498" s="352" t="s">
        <v>1306</v>
      </c>
      <c r="E498" s="327">
        <v>29597.642</v>
      </c>
      <c r="F498" s="327">
        <v>29597.642</v>
      </c>
      <c r="G498" s="328">
        <v>29597.642</v>
      </c>
      <c r="H498" s="328">
        <v>20718.348999999998</v>
      </c>
      <c r="I498" s="328">
        <v>8879.2929999999997</v>
      </c>
      <c r="J498" s="328">
        <v>0</v>
      </c>
      <c r="K498" s="353" t="s">
        <v>23</v>
      </c>
      <c r="L498" s="352" t="s">
        <v>1307</v>
      </c>
      <c r="M498" s="352" t="s">
        <v>1308</v>
      </c>
      <c r="N498" s="352" t="s">
        <v>1234</v>
      </c>
      <c r="O498" s="330">
        <v>54.17</v>
      </c>
      <c r="P498" s="508" t="s">
        <v>1926</v>
      </c>
    </row>
    <row r="499" spans="1:16" ht="110.25" x14ac:dyDescent="0.25">
      <c r="A499" s="352">
        <v>23</v>
      </c>
      <c r="B499" s="329" t="s">
        <v>1309</v>
      </c>
      <c r="C499" s="330">
        <v>2020</v>
      </c>
      <c r="D499" s="352" t="s">
        <v>1310</v>
      </c>
      <c r="E499" s="327">
        <v>10200</v>
      </c>
      <c r="F499" s="327">
        <v>10200</v>
      </c>
      <c r="G499" s="327">
        <v>10200</v>
      </c>
      <c r="H499" s="327">
        <v>7140</v>
      </c>
      <c r="I499" s="327">
        <v>3060</v>
      </c>
      <c r="J499" s="328">
        <v>0</v>
      </c>
      <c r="K499" s="353" t="s">
        <v>23</v>
      </c>
      <c r="L499" s="352" t="s">
        <v>1311</v>
      </c>
      <c r="M499" s="352" t="s">
        <v>1312</v>
      </c>
      <c r="N499" s="352" t="s">
        <v>1234</v>
      </c>
      <c r="O499" s="330">
        <v>48.75</v>
      </c>
      <c r="P499" s="508" t="s">
        <v>1927</v>
      </c>
    </row>
    <row r="500" spans="1:16" ht="94.5" x14ac:dyDescent="0.25">
      <c r="A500" s="352">
        <v>24</v>
      </c>
      <c r="B500" s="329" t="s">
        <v>1313</v>
      </c>
      <c r="C500" s="330">
        <v>2020</v>
      </c>
      <c r="D500" s="352" t="s">
        <v>1314</v>
      </c>
      <c r="E500" s="327">
        <v>15100</v>
      </c>
      <c r="F500" s="327">
        <v>15100</v>
      </c>
      <c r="G500" s="327">
        <v>15100</v>
      </c>
      <c r="H500" s="327">
        <v>12080</v>
      </c>
      <c r="I500" s="327">
        <v>3020</v>
      </c>
      <c r="J500" s="328">
        <v>0</v>
      </c>
      <c r="K500" s="353" t="s">
        <v>23</v>
      </c>
      <c r="L500" s="352" t="s">
        <v>1315</v>
      </c>
      <c r="M500" s="352" t="s">
        <v>1316</v>
      </c>
      <c r="N500" s="352" t="s">
        <v>1234</v>
      </c>
      <c r="O500" s="330">
        <v>47.92</v>
      </c>
      <c r="P500" s="508" t="s">
        <v>1928</v>
      </c>
    </row>
    <row r="501" spans="1:16" ht="94.5" x14ac:dyDescent="0.25">
      <c r="A501" s="352">
        <v>25</v>
      </c>
      <c r="B501" s="329" t="s">
        <v>1317</v>
      </c>
      <c r="C501" s="330">
        <v>2020</v>
      </c>
      <c r="D501" s="352" t="s">
        <v>1318</v>
      </c>
      <c r="E501" s="330">
        <v>11075.103999999999</v>
      </c>
      <c r="F501" s="330">
        <v>9445.2039999999997</v>
      </c>
      <c r="G501" s="330">
        <v>9445.2039999999997</v>
      </c>
      <c r="H501" s="330">
        <v>7556.1639999999998</v>
      </c>
      <c r="I501" s="330">
        <v>1889.04</v>
      </c>
      <c r="J501" s="328">
        <v>0</v>
      </c>
      <c r="K501" s="353" t="s">
        <v>23</v>
      </c>
      <c r="L501" s="352" t="s">
        <v>1319</v>
      </c>
      <c r="M501" s="352" t="s">
        <v>1320</v>
      </c>
      <c r="N501" s="342" t="s">
        <v>1234</v>
      </c>
      <c r="O501" s="330">
        <v>49.58</v>
      </c>
      <c r="P501" s="508" t="s">
        <v>1924</v>
      </c>
    </row>
    <row r="502" spans="1:16" ht="189" x14ac:dyDescent="0.25">
      <c r="A502" s="352">
        <v>26</v>
      </c>
      <c r="B502" s="329" t="s">
        <v>1321</v>
      </c>
      <c r="C502" s="352" t="s">
        <v>21</v>
      </c>
      <c r="D502" s="352" t="s">
        <v>1322</v>
      </c>
      <c r="E502" s="352">
        <v>51756.703999999998</v>
      </c>
      <c r="F502" s="352">
        <v>29005.021000000001</v>
      </c>
      <c r="G502" s="328">
        <v>11428.571400000001</v>
      </c>
      <c r="H502" s="328">
        <v>8000</v>
      </c>
      <c r="I502" s="352">
        <v>3428.5713999999998</v>
      </c>
      <c r="J502" s="328">
        <v>0</v>
      </c>
      <c r="K502" s="353" t="s">
        <v>23</v>
      </c>
      <c r="L502" s="352" t="s">
        <v>1323</v>
      </c>
      <c r="M502" s="352" t="s">
        <v>1324</v>
      </c>
      <c r="N502" s="352" t="s">
        <v>1234</v>
      </c>
      <c r="O502" s="330">
        <v>52.08</v>
      </c>
      <c r="P502" s="508" t="s">
        <v>1929</v>
      </c>
    </row>
    <row r="503" spans="1:16" ht="110.25" x14ac:dyDescent="0.25">
      <c r="A503" s="352">
        <v>27</v>
      </c>
      <c r="B503" s="333" t="s">
        <v>1325</v>
      </c>
      <c r="C503" s="330">
        <v>2020</v>
      </c>
      <c r="D503" s="352" t="s">
        <v>1326</v>
      </c>
      <c r="E503" s="327">
        <v>6865.88</v>
      </c>
      <c r="F503" s="327">
        <v>6865.88</v>
      </c>
      <c r="G503" s="328">
        <v>6865.88</v>
      </c>
      <c r="H503" s="328">
        <v>4806.116</v>
      </c>
      <c r="I503" s="328">
        <v>2059.7640000000001</v>
      </c>
      <c r="J503" s="328">
        <v>0</v>
      </c>
      <c r="K503" s="353" t="s">
        <v>23</v>
      </c>
      <c r="L503" s="352" t="s">
        <v>1319</v>
      </c>
      <c r="M503" s="352" t="s">
        <v>1327</v>
      </c>
      <c r="N503" s="352" t="s">
        <v>1234</v>
      </c>
      <c r="O503" s="352">
        <v>49.58</v>
      </c>
      <c r="P503" s="508" t="s">
        <v>1930</v>
      </c>
    </row>
    <row r="504" spans="1:16" ht="110.25" x14ac:dyDescent="0.25">
      <c r="A504" s="352">
        <v>28</v>
      </c>
      <c r="B504" s="329" t="s">
        <v>1328</v>
      </c>
      <c r="C504" s="352">
        <v>2020</v>
      </c>
      <c r="D504" s="352" t="s">
        <v>1329</v>
      </c>
      <c r="E504" s="328">
        <v>6121.192</v>
      </c>
      <c r="F504" s="328">
        <v>6024.1279999999997</v>
      </c>
      <c r="G504" s="328">
        <v>6024.1279999999997</v>
      </c>
      <c r="H504" s="328">
        <v>4200</v>
      </c>
      <c r="I504" s="328">
        <v>1824.1279999999999</v>
      </c>
      <c r="J504" s="328">
        <v>0</v>
      </c>
      <c r="K504" s="353" t="s">
        <v>23</v>
      </c>
      <c r="L504" s="352" t="s">
        <v>1330</v>
      </c>
      <c r="M504" s="352" t="s">
        <v>1331</v>
      </c>
      <c r="N504" s="352" t="s">
        <v>1234</v>
      </c>
      <c r="O504" s="330">
        <v>52.5</v>
      </c>
      <c r="P504" s="508" t="s">
        <v>1931</v>
      </c>
    </row>
    <row r="505" spans="1:16" ht="78.75" x14ac:dyDescent="0.25">
      <c r="A505" s="352">
        <v>29</v>
      </c>
      <c r="B505" s="329" t="s">
        <v>1332</v>
      </c>
      <c r="C505" s="352" t="s">
        <v>21</v>
      </c>
      <c r="D505" s="352" t="s">
        <v>1333</v>
      </c>
      <c r="E505" s="352">
        <v>15687.138000000001</v>
      </c>
      <c r="F505" s="352">
        <v>15687.138000000001</v>
      </c>
      <c r="G505" s="328">
        <v>5000</v>
      </c>
      <c r="H505" s="328">
        <v>4000</v>
      </c>
      <c r="I505" s="328">
        <v>1000</v>
      </c>
      <c r="J505" s="328">
        <v>0</v>
      </c>
      <c r="K505" s="353" t="s">
        <v>23</v>
      </c>
      <c r="L505" s="352" t="s">
        <v>1334</v>
      </c>
      <c r="M505" s="351" t="s">
        <v>1335</v>
      </c>
      <c r="N505" s="342" t="s">
        <v>1234</v>
      </c>
      <c r="O505" s="330">
        <v>52.5</v>
      </c>
      <c r="P505" s="508" t="s">
        <v>1865</v>
      </c>
    </row>
    <row r="506" spans="1:16" ht="94.5" x14ac:dyDescent="0.25">
      <c r="A506" s="352">
        <v>30</v>
      </c>
      <c r="B506" s="329" t="s">
        <v>1336</v>
      </c>
      <c r="C506" s="352">
        <v>2020</v>
      </c>
      <c r="D506" s="342" t="s">
        <v>1337</v>
      </c>
      <c r="E506" s="328">
        <v>5698.08</v>
      </c>
      <c r="F506" s="328">
        <v>5698.08</v>
      </c>
      <c r="G506" s="328">
        <v>5698.08</v>
      </c>
      <c r="H506" s="328">
        <v>4558.5</v>
      </c>
      <c r="I506" s="328">
        <v>1139.58</v>
      </c>
      <c r="J506" s="328">
        <v>0</v>
      </c>
      <c r="K506" s="353" t="s">
        <v>23</v>
      </c>
      <c r="L506" s="352" t="s">
        <v>1338</v>
      </c>
      <c r="M506" s="352" t="s">
        <v>1339</v>
      </c>
      <c r="N506" s="352" t="s">
        <v>1214</v>
      </c>
      <c r="O506" s="330">
        <v>47.08</v>
      </c>
      <c r="P506" s="508" t="s">
        <v>1932</v>
      </c>
    </row>
    <row r="507" spans="1:16" ht="94.5" x14ac:dyDescent="0.25">
      <c r="A507" s="352">
        <v>31</v>
      </c>
      <c r="B507" s="329" t="s">
        <v>1340</v>
      </c>
      <c r="C507" s="352">
        <v>2020</v>
      </c>
      <c r="D507" s="352" t="s">
        <v>1341</v>
      </c>
      <c r="E507" s="328">
        <v>5193.8590000000004</v>
      </c>
      <c r="F507" s="328">
        <v>5193.8590000000004</v>
      </c>
      <c r="G507" s="328">
        <v>5193.8590000000004</v>
      </c>
      <c r="H507" s="328">
        <v>3500</v>
      </c>
      <c r="I507" s="352">
        <v>1693.8590000000004</v>
      </c>
      <c r="J507" s="328">
        <v>0</v>
      </c>
      <c r="K507" s="353" t="s">
        <v>23</v>
      </c>
      <c r="L507" s="352" t="s">
        <v>1342</v>
      </c>
      <c r="M507" s="352" t="s">
        <v>1343</v>
      </c>
      <c r="N507" s="352" t="s">
        <v>1214</v>
      </c>
      <c r="O507" s="330">
        <v>47.5</v>
      </c>
      <c r="P507" s="508" t="s">
        <v>1933</v>
      </c>
    </row>
    <row r="508" spans="1:16" ht="141.75" x14ac:dyDescent="0.25">
      <c r="A508" s="352">
        <v>32</v>
      </c>
      <c r="B508" s="329" t="s">
        <v>1344</v>
      </c>
      <c r="C508" s="352" t="s">
        <v>21</v>
      </c>
      <c r="D508" s="352" t="s">
        <v>1345</v>
      </c>
      <c r="E508" s="352">
        <v>26609.617999999999</v>
      </c>
      <c r="F508" s="352">
        <v>13242.531000000001</v>
      </c>
      <c r="G508" s="327">
        <v>9647.7314285714292</v>
      </c>
      <c r="H508" s="330">
        <v>6753.4120000000003</v>
      </c>
      <c r="I508" s="327">
        <v>2894.3194285714285</v>
      </c>
      <c r="J508" s="328">
        <v>0</v>
      </c>
      <c r="K508" s="353" t="s">
        <v>23</v>
      </c>
      <c r="L508" s="352" t="s">
        <v>1346</v>
      </c>
      <c r="M508" s="352" t="s">
        <v>1347</v>
      </c>
      <c r="N508" s="352" t="s">
        <v>1214</v>
      </c>
      <c r="O508" s="330">
        <v>48.75</v>
      </c>
      <c r="P508" s="508" t="s">
        <v>1934</v>
      </c>
    </row>
    <row r="509" spans="1:16" ht="78.75" x14ac:dyDescent="0.25">
      <c r="A509" s="352">
        <v>33</v>
      </c>
      <c r="B509" s="329" t="s">
        <v>1348</v>
      </c>
      <c r="C509" s="352">
        <v>2020</v>
      </c>
      <c r="D509" s="352" t="s">
        <v>1349</v>
      </c>
      <c r="E509" s="352">
        <v>5007.6120000000001</v>
      </c>
      <c r="F509" s="328">
        <v>4950.09</v>
      </c>
      <c r="G509" s="328">
        <v>4950.09</v>
      </c>
      <c r="H509" s="352">
        <v>3447.806</v>
      </c>
      <c r="I509" s="352">
        <v>1502.2840000000001</v>
      </c>
      <c r="J509" s="328">
        <v>0</v>
      </c>
      <c r="K509" s="353" t="s">
        <v>23</v>
      </c>
      <c r="L509" s="352" t="s">
        <v>1350</v>
      </c>
      <c r="M509" s="352" t="s">
        <v>1351</v>
      </c>
      <c r="N509" s="352" t="s">
        <v>1214</v>
      </c>
      <c r="O509" s="330">
        <v>57.08</v>
      </c>
      <c r="P509" s="508" t="s">
        <v>1866</v>
      </c>
    </row>
    <row r="510" spans="1:16" ht="16.5" x14ac:dyDescent="0.25">
      <c r="A510" s="394"/>
      <c r="B510" s="189" t="s">
        <v>1447</v>
      </c>
      <c r="C510" s="394"/>
      <c r="D510" s="394"/>
      <c r="E510" s="121">
        <v>1727355.4070000001</v>
      </c>
      <c r="F510" s="121">
        <v>1203038.1510000001</v>
      </c>
      <c r="G510" s="121">
        <v>451214.554</v>
      </c>
      <c r="H510" s="121">
        <v>380752.92300000001</v>
      </c>
      <c r="I510" s="121">
        <v>70461.630999999994</v>
      </c>
      <c r="J510" s="121">
        <v>0</v>
      </c>
      <c r="K510" s="394"/>
      <c r="L510" s="394"/>
      <c r="M510" s="394"/>
      <c r="N510" s="395"/>
      <c r="O510" s="394"/>
      <c r="P510" s="719"/>
    </row>
    <row r="511" spans="1:16" ht="16.5" x14ac:dyDescent="0.25">
      <c r="A511" s="361"/>
      <c r="B511" s="167" t="s">
        <v>569</v>
      </c>
      <c r="C511" s="361"/>
      <c r="D511" s="361"/>
      <c r="E511" s="222">
        <v>1727355.4070000001</v>
      </c>
      <c r="F511" s="222">
        <v>1203038.1510000001</v>
      </c>
      <c r="G511" s="222">
        <v>451214.554</v>
      </c>
      <c r="H511" s="222">
        <v>380752.92300000001</v>
      </c>
      <c r="I511" s="222">
        <v>70461.630999999994</v>
      </c>
      <c r="J511" s="222">
        <v>0</v>
      </c>
      <c r="K511" s="361"/>
      <c r="L511" s="361"/>
      <c r="M511" s="361"/>
      <c r="N511" s="362"/>
      <c r="O511" s="361"/>
      <c r="P511" s="720"/>
    </row>
    <row r="512" spans="1:16" x14ac:dyDescent="0.25">
      <c r="A512" s="363"/>
      <c r="B512" s="364" t="s">
        <v>790</v>
      </c>
      <c r="C512" s="363"/>
      <c r="D512" s="363"/>
      <c r="E512" s="178"/>
      <c r="F512" s="178"/>
      <c r="G512" s="222">
        <v>15068.875</v>
      </c>
      <c r="H512" s="222">
        <v>15068.875</v>
      </c>
      <c r="I512" s="222"/>
      <c r="J512" s="222"/>
      <c r="K512" s="363"/>
      <c r="L512" s="363"/>
      <c r="M512" s="363"/>
      <c r="N512" s="365"/>
      <c r="O512" s="363"/>
      <c r="P512" s="720"/>
    </row>
    <row r="513" spans="1:16" ht="31.5" x14ac:dyDescent="0.25">
      <c r="A513" s="366"/>
      <c r="B513" s="168" t="s">
        <v>1355</v>
      </c>
      <c r="C513" s="366"/>
      <c r="D513" s="366"/>
      <c r="E513" s="75"/>
      <c r="F513" s="75"/>
      <c r="G513" s="70">
        <v>19037.650000000001</v>
      </c>
      <c r="H513" s="70">
        <v>19037.650000000001</v>
      </c>
      <c r="I513" s="70"/>
      <c r="J513" s="70"/>
      <c r="K513" s="366"/>
      <c r="L513" s="366"/>
      <c r="M513" s="366"/>
      <c r="N513" s="367"/>
      <c r="O513" s="366"/>
      <c r="P513" s="720"/>
    </row>
    <row r="514" spans="1:16" ht="17.25" x14ac:dyDescent="0.25">
      <c r="A514" s="177"/>
      <c r="B514" s="166" t="s">
        <v>571</v>
      </c>
      <c r="C514" s="165"/>
      <c r="D514" s="368"/>
      <c r="E514" s="170"/>
      <c r="F514" s="170"/>
      <c r="G514" s="170"/>
      <c r="H514" s="170"/>
      <c r="I514" s="170"/>
      <c r="J514" s="170"/>
      <c r="K514" s="369"/>
      <c r="L514" s="179"/>
      <c r="M514" s="179"/>
      <c r="N514" s="12"/>
      <c r="O514" s="175"/>
      <c r="P514" s="213"/>
    </row>
    <row r="515" spans="1:16" ht="135" x14ac:dyDescent="0.25">
      <c r="A515" s="196">
        <v>1</v>
      </c>
      <c r="B515" s="370" t="s">
        <v>1356</v>
      </c>
      <c r="C515" s="371" t="s">
        <v>28</v>
      </c>
      <c r="D515" s="196" t="s">
        <v>529</v>
      </c>
      <c r="E515" s="195">
        <v>48408.692999999999</v>
      </c>
      <c r="F515" s="195">
        <v>38619.684000000001</v>
      </c>
      <c r="G515" s="195">
        <v>18744.13</v>
      </c>
      <c r="H515" s="195">
        <v>16869.717000000001</v>
      </c>
      <c r="I515" s="195">
        <v>1874.413</v>
      </c>
      <c r="J515" s="195">
        <v>0</v>
      </c>
      <c r="K515" s="164" t="s">
        <v>23</v>
      </c>
      <c r="L515" s="179" t="s">
        <v>1357</v>
      </c>
      <c r="M515" s="12" t="s">
        <v>1358</v>
      </c>
      <c r="N515" s="12" t="s">
        <v>1359</v>
      </c>
      <c r="O515" s="164" t="s">
        <v>31</v>
      </c>
      <c r="P515" s="727" t="s">
        <v>1360</v>
      </c>
    </row>
    <row r="516" spans="1:16" ht="180" x14ac:dyDescent="0.25">
      <c r="A516" s="196">
        <v>2</v>
      </c>
      <c r="B516" s="370" t="s">
        <v>1427</v>
      </c>
      <c r="C516" s="371" t="s">
        <v>28</v>
      </c>
      <c r="D516" s="196" t="s">
        <v>529</v>
      </c>
      <c r="E516" s="195">
        <v>68539.582999999999</v>
      </c>
      <c r="F516" s="195">
        <v>54908.95</v>
      </c>
      <c r="G516" s="195">
        <v>15206.576999999999</v>
      </c>
      <c r="H516" s="195">
        <v>12206.576999999999</v>
      </c>
      <c r="I516" s="195">
        <v>3000</v>
      </c>
      <c r="J516" s="195">
        <v>0</v>
      </c>
      <c r="K516" s="164" t="s">
        <v>23</v>
      </c>
      <c r="L516" s="179" t="s">
        <v>1361</v>
      </c>
      <c r="M516" s="179" t="s">
        <v>1362</v>
      </c>
      <c r="N516" s="12" t="s">
        <v>1363</v>
      </c>
      <c r="O516" s="164" t="s">
        <v>31</v>
      </c>
      <c r="P516" s="727" t="s">
        <v>1360</v>
      </c>
    </row>
    <row r="517" spans="1:16" ht="187.5" x14ac:dyDescent="0.25">
      <c r="A517" s="196">
        <v>3</v>
      </c>
      <c r="B517" s="370" t="s">
        <v>1428</v>
      </c>
      <c r="C517" s="371" t="s">
        <v>42</v>
      </c>
      <c r="D517" s="372" t="s">
        <v>529</v>
      </c>
      <c r="E517" s="195">
        <v>37822.934999999998</v>
      </c>
      <c r="F517" s="195">
        <v>6635.4110000000001</v>
      </c>
      <c r="G517" s="195">
        <v>6635.4110000000001</v>
      </c>
      <c r="H517" s="195">
        <v>5971.8689999999997</v>
      </c>
      <c r="I517" s="195">
        <v>663.54200000000003</v>
      </c>
      <c r="J517" s="195">
        <v>0</v>
      </c>
      <c r="K517" s="164" t="s">
        <v>23</v>
      </c>
      <c r="L517" s="179" t="s">
        <v>1364</v>
      </c>
      <c r="M517" s="373" t="s">
        <v>1365</v>
      </c>
      <c r="N517" s="12" t="s">
        <v>1366</v>
      </c>
      <c r="O517" s="164" t="s">
        <v>31</v>
      </c>
      <c r="P517" s="727" t="s">
        <v>1360</v>
      </c>
    </row>
    <row r="518" spans="1:16" ht="120" x14ac:dyDescent="0.25">
      <c r="A518" s="196">
        <v>4</v>
      </c>
      <c r="B518" s="370" t="s">
        <v>1429</v>
      </c>
      <c r="C518" s="371" t="s">
        <v>42</v>
      </c>
      <c r="D518" s="372" t="s">
        <v>529</v>
      </c>
      <c r="E518" s="195">
        <v>9039.9830000000002</v>
      </c>
      <c r="F518" s="195">
        <v>4279.9110000000001</v>
      </c>
      <c r="G518" s="195">
        <v>4279.9110000000001</v>
      </c>
      <c r="H518" s="195">
        <v>3847.64</v>
      </c>
      <c r="I518" s="195">
        <v>432.27100000000002</v>
      </c>
      <c r="J518" s="195">
        <v>0</v>
      </c>
      <c r="K518" s="164" t="s">
        <v>23</v>
      </c>
      <c r="L518" s="179" t="s">
        <v>1367</v>
      </c>
      <c r="M518" s="373" t="s">
        <v>1368</v>
      </c>
      <c r="N518" s="12" t="s">
        <v>1369</v>
      </c>
      <c r="O518" s="164" t="s">
        <v>31</v>
      </c>
      <c r="P518" s="727" t="s">
        <v>1360</v>
      </c>
    </row>
    <row r="519" spans="1:16" ht="168.75" x14ac:dyDescent="0.25">
      <c r="A519" s="196">
        <v>5</v>
      </c>
      <c r="B519" s="370" t="s">
        <v>1430</v>
      </c>
      <c r="C519" s="374" t="s">
        <v>42</v>
      </c>
      <c r="D519" s="372" t="s">
        <v>529</v>
      </c>
      <c r="E519" s="195">
        <v>63136.463000000003</v>
      </c>
      <c r="F519" s="195">
        <v>11251.512000000001</v>
      </c>
      <c r="G519" s="195">
        <v>11251.511999999999</v>
      </c>
      <c r="H519" s="195">
        <v>9001.2019999999993</v>
      </c>
      <c r="I519" s="195">
        <v>2250.31</v>
      </c>
      <c r="J519" s="195">
        <v>0</v>
      </c>
      <c r="K519" s="164" t="s">
        <v>23</v>
      </c>
      <c r="L519" s="375" t="s">
        <v>1370</v>
      </c>
      <c r="M519" s="375" t="s">
        <v>1371</v>
      </c>
      <c r="N519" s="375" t="s">
        <v>1372</v>
      </c>
      <c r="O519" s="164" t="s">
        <v>31</v>
      </c>
      <c r="P519" s="727" t="s">
        <v>1373</v>
      </c>
    </row>
    <row r="520" spans="1:16" ht="243.75" x14ac:dyDescent="0.25">
      <c r="A520" s="196">
        <v>6</v>
      </c>
      <c r="B520" s="376" t="s">
        <v>1431</v>
      </c>
      <c r="C520" s="196" t="s">
        <v>28</v>
      </c>
      <c r="D520" s="196" t="s">
        <v>529</v>
      </c>
      <c r="E520" s="195">
        <v>81414.842000000004</v>
      </c>
      <c r="F520" s="195">
        <v>42304.792000000001</v>
      </c>
      <c r="G520" s="195">
        <v>32051.758000000002</v>
      </c>
      <c r="H520" s="316">
        <v>19901.47</v>
      </c>
      <c r="I520" s="195">
        <v>12150.288</v>
      </c>
      <c r="J520" s="195">
        <v>0</v>
      </c>
      <c r="K520" s="377" t="s">
        <v>23</v>
      </c>
      <c r="L520" s="12" t="s">
        <v>1374</v>
      </c>
      <c r="M520" s="12" t="s">
        <v>1375</v>
      </c>
      <c r="N520" s="12" t="s">
        <v>1376</v>
      </c>
      <c r="O520" s="164" t="s">
        <v>31</v>
      </c>
      <c r="P520" s="727" t="s">
        <v>1377</v>
      </c>
    </row>
    <row r="521" spans="1:16" ht="18.75" x14ac:dyDescent="0.3">
      <c r="A521" s="378"/>
      <c r="B521" s="379" t="s">
        <v>572</v>
      </c>
      <c r="C521" s="380"/>
      <c r="D521" s="380"/>
      <c r="E521" s="381"/>
      <c r="F521" s="381"/>
      <c r="G521" s="381"/>
      <c r="H521" s="381"/>
      <c r="I521" s="381"/>
      <c r="J521" s="381"/>
      <c r="K521" s="382"/>
      <c r="L521" s="382"/>
      <c r="M521" s="382"/>
      <c r="N521" s="383"/>
      <c r="O521" s="383"/>
      <c r="P521" s="384"/>
    </row>
    <row r="522" spans="1:16" ht="39" x14ac:dyDescent="0.35">
      <c r="A522" s="315"/>
      <c r="B522" s="385" t="s">
        <v>112</v>
      </c>
      <c r="C522" s="386"/>
      <c r="D522" s="386"/>
      <c r="E522" s="387"/>
      <c r="F522" s="387"/>
      <c r="G522" s="387"/>
      <c r="H522" s="387"/>
      <c r="I522" s="387"/>
      <c r="J522" s="387"/>
      <c r="K522" s="180"/>
      <c r="L522" s="180"/>
      <c r="M522" s="180"/>
      <c r="N522" s="181"/>
      <c r="O522" s="181"/>
      <c r="P522" s="388"/>
    </row>
    <row r="523" spans="1:16" ht="168.75" x14ac:dyDescent="0.25">
      <c r="A523" s="196">
        <v>7</v>
      </c>
      <c r="B523" s="376" t="s">
        <v>1432</v>
      </c>
      <c r="C523" s="196" t="s">
        <v>42</v>
      </c>
      <c r="D523" s="196" t="s">
        <v>529</v>
      </c>
      <c r="E523" s="195">
        <v>48039.732000000004</v>
      </c>
      <c r="F523" s="195">
        <v>38869.627</v>
      </c>
      <c r="G523" s="195">
        <v>38869.627</v>
      </c>
      <c r="H523" s="316">
        <v>34969.627</v>
      </c>
      <c r="I523" s="195">
        <v>3900</v>
      </c>
      <c r="J523" s="195">
        <v>0</v>
      </c>
      <c r="K523" s="164" t="s">
        <v>23</v>
      </c>
      <c r="L523" s="12" t="s">
        <v>1378</v>
      </c>
      <c r="M523" s="12" t="s">
        <v>1379</v>
      </c>
      <c r="N523" s="389" t="s">
        <v>1380</v>
      </c>
      <c r="O523" s="164" t="s">
        <v>31</v>
      </c>
      <c r="P523" s="727" t="s">
        <v>1377</v>
      </c>
    </row>
    <row r="524" spans="1:16" ht="168.75" x14ac:dyDescent="0.25">
      <c r="A524" s="196">
        <v>8</v>
      </c>
      <c r="B524" s="376" t="s">
        <v>1433</v>
      </c>
      <c r="C524" s="196" t="s">
        <v>42</v>
      </c>
      <c r="D524" s="196" t="s">
        <v>529</v>
      </c>
      <c r="E524" s="195">
        <v>26421.502</v>
      </c>
      <c r="F524" s="195">
        <v>24523.629000000001</v>
      </c>
      <c r="G524" s="195">
        <v>24523.629000000001</v>
      </c>
      <c r="H524" s="316">
        <v>22071.266</v>
      </c>
      <c r="I524" s="195">
        <v>2452.3629999999998</v>
      </c>
      <c r="J524" s="195">
        <v>0</v>
      </c>
      <c r="K524" s="164" t="s">
        <v>23</v>
      </c>
      <c r="L524" s="12" t="s">
        <v>1381</v>
      </c>
      <c r="M524" s="12" t="s">
        <v>1382</v>
      </c>
      <c r="N524" s="389" t="s">
        <v>1380</v>
      </c>
      <c r="O524" s="164" t="s">
        <v>31</v>
      </c>
      <c r="P524" s="727" t="s">
        <v>1373</v>
      </c>
    </row>
    <row r="525" spans="1:16" ht="165" x14ac:dyDescent="0.25">
      <c r="A525" s="196">
        <v>9</v>
      </c>
      <c r="B525" s="376" t="s">
        <v>1383</v>
      </c>
      <c r="C525" s="196" t="s">
        <v>1384</v>
      </c>
      <c r="D525" s="196" t="s">
        <v>1385</v>
      </c>
      <c r="E525" s="195">
        <v>50069.724999999999</v>
      </c>
      <c r="F525" s="195">
        <v>15053.308999999999</v>
      </c>
      <c r="G525" s="195">
        <v>15053.308999999999</v>
      </c>
      <c r="H525" s="316">
        <v>13543.308999999999</v>
      </c>
      <c r="I525" s="195">
        <v>1510</v>
      </c>
      <c r="J525" s="195">
        <v>0</v>
      </c>
      <c r="K525" s="164" t="s">
        <v>23</v>
      </c>
      <c r="L525" s="12" t="s">
        <v>1386</v>
      </c>
      <c r="M525" s="12" t="s">
        <v>1387</v>
      </c>
      <c r="N525" s="389" t="s">
        <v>1380</v>
      </c>
      <c r="O525" s="164" t="s">
        <v>31</v>
      </c>
      <c r="P525" s="727" t="s">
        <v>1360</v>
      </c>
    </row>
    <row r="526" spans="1:16" ht="168.75" x14ac:dyDescent="0.25">
      <c r="A526" s="196">
        <v>10</v>
      </c>
      <c r="B526" s="376" t="s">
        <v>1434</v>
      </c>
      <c r="C526" s="196" t="s">
        <v>42</v>
      </c>
      <c r="D526" s="372" t="s">
        <v>529</v>
      </c>
      <c r="E526" s="195">
        <v>30917.999</v>
      </c>
      <c r="F526" s="195">
        <v>4679.9970000000003</v>
      </c>
      <c r="G526" s="195">
        <v>4679.9969999999994</v>
      </c>
      <c r="H526" s="316">
        <v>2679.9969999999998</v>
      </c>
      <c r="I526" s="195">
        <v>2000</v>
      </c>
      <c r="J526" s="195">
        <v>0</v>
      </c>
      <c r="K526" s="164" t="s">
        <v>23</v>
      </c>
      <c r="L526" s="12" t="s">
        <v>1388</v>
      </c>
      <c r="M526" s="12" t="s">
        <v>1389</v>
      </c>
      <c r="N526" s="389" t="s">
        <v>1380</v>
      </c>
      <c r="O526" s="164" t="s">
        <v>31</v>
      </c>
      <c r="P526" s="727" t="s">
        <v>1377</v>
      </c>
    </row>
    <row r="527" spans="1:16" ht="168.75" x14ac:dyDescent="0.25">
      <c r="A527" s="196">
        <v>11</v>
      </c>
      <c r="B527" s="376" t="s">
        <v>1435</v>
      </c>
      <c r="C527" s="196" t="s">
        <v>42</v>
      </c>
      <c r="D527" s="196" t="s">
        <v>529</v>
      </c>
      <c r="E527" s="195">
        <v>30234.925999999999</v>
      </c>
      <c r="F527" s="195">
        <v>10341.829</v>
      </c>
      <c r="G527" s="195">
        <v>10341.829</v>
      </c>
      <c r="H527" s="316">
        <v>8273.4629999999997</v>
      </c>
      <c r="I527" s="195">
        <v>2068.366</v>
      </c>
      <c r="J527" s="195">
        <v>0</v>
      </c>
      <c r="K527" s="164" t="s">
        <v>23</v>
      </c>
      <c r="L527" s="12" t="s">
        <v>1390</v>
      </c>
      <c r="M527" s="12" t="s">
        <v>1391</v>
      </c>
      <c r="N527" s="389" t="s">
        <v>1380</v>
      </c>
      <c r="O527" s="164" t="s">
        <v>31</v>
      </c>
      <c r="P527" s="727" t="s">
        <v>1377</v>
      </c>
    </row>
    <row r="528" spans="1:16" ht="58.5" x14ac:dyDescent="0.25">
      <c r="A528" s="196"/>
      <c r="B528" s="390" t="s">
        <v>588</v>
      </c>
      <c r="C528" s="272"/>
      <c r="D528" s="391"/>
      <c r="E528" s="392"/>
      <c r="F528" s="392"/>
      <c r="G528" s="392"/>
      <c r="H528" s="392"/>
      <c r="I528" s="392"/>
      <c r="J528" s="392"/>
      <c r="K528" s="185"/>
      <c r="L528" s="12"/>
      <c r="M528" s="12"/>
      <c r="N528" s="12"/>
      <c r="O528" s="12"/>
      <c r="P528" s="727"/>
    </row>
    <row r="529" spans="1:16" ht="180" x14ac:dyDescent="0.25">
      <c r="A529" s="196">
        <v>12</v>
      </c>
      <c r="B529" s="376" t="s">
        <v>1436</v>
      </c>
      <c r="C529" s="196" t="s">
        <v>28</v>
      </c>
      <c r="D529" s="196" t="s">
        <v>1392</v>
      </c>
      <c r="E529" s="195">
        <v>66820.616999999998</v>
      </c>
      <c r="F529" s="195">
        <v>50541.254000000001</v>
      </c>
      <c r="G529" s="195">
        <v>17014.108</v>
      </c>
      <c r="H529" s="316">
        <v>15312.697</v>
      </c>
      <c r="I529" s="313">
        <v>1701.4110000000001</v>
      </c>
      <c r="J529" s="195">
        <v>0</v>
      </c>
      <c r="K529" s="377" t="s">
        <v>23</v>
      </c>
      <c r="L529" s="12" t="s">
        <v>1393</v>
      </c>
      <c r="M529" s="12" t="s">
        <v>1394</v>
      </c>
      <c r="N529" s="12" t="s">
        <v>1395</v>
      </c>
      <c r="O529" s="164" t="s">
        <v>31</v>
      </c>
      <c r="P529" s="727" t="s">
        <v>1360</v>
      </c>
    </row>
    <row r="530" spans="1:16" ht="168.75" x14ac:dyDescent="0.25">
      <c r="A530" s="196">
        <v>13</v>
      </c>
      <c r="B530" s="376" t="s">
        <v>1437</v>
      </c>
      <c r="C530" s="196" t="s">
        <v>42</v>
      </c>
      <c r="D530" s="196" t="s">
        <v>529</v>
      </c>
      <c r="E530" s="195">
        <v>99921.959000000003</v>
      </c>
      <c r="F530" s="195">
        <v>11778.896000000001</v>
      </c>
      <c r="G530" s="195">
        <v>11778.896000000001</v>
      </c>
      <c r="H530" s="316">
        <v>4778.8959999999997</v>
      </c>
      <c r="I530" s="195">
        <v>7000</v>
      </c>
      <c r="J530" s="195">
        <v>0</v>
      </c>
      <c r="K530" s="377" t="s">
        <v>23</v>
      </c>
      <c r="L530" s="12" t="s">
        <v>1396</v>
      </c>
      <c r="M530" s="12" t="s">
        <v>1397</v>
      </c>
      <c r="N530" s="12" t="s">
        <v>1398</v>
      </c>
      <c r="O530" s="164" t="s">
        <v>31</v>
      </c>
      <c r="P530" s="727" t="s">
        <v>1377</v>
      </c>
    </row>
    <row r="531" spans="1:16" ht="168.75" x14ac:dyDescent="0.25">
      <c r="A531" s="196">
        <v>14</v>
      </c>
      <c r="B531" s="376" t="s">
        <v>1438</v>
      </c>
      <c r="C531" s="196" t="s">
        <v>63</v>
      </c>
      <c r="D531" s="196" t="s">
        <v>1399</v>
      </c>
      <c r="E531" s="195">
        <v>33680.201999999997</v>
      </c>
      <c r="F531" s="195">
        <v>8608.9509999999991</v>
      </c>
      <c r="G531" s="195">
        <v>8608.9510000000009</v>
      </c>
      <c r="H531" s="316">
        <v>7748.0550000000003</v>
      </c>
      <c r="I531" s="195">
        <v>860.89599999999996</v>
      </c>
      <c r="J531" s="195">
        <v>0</v>
      </c>
      <c r="K531" s="377" t="s">
        <v>23</v>
      </c>
      <c r="L531" s="12" t="s">
        <v>1400</v>
      </c>
      <c r="M531" s="12" t="s">
        <v>1401</v>
      </c>
      <c r="N531" s="12" t="s">
        <v>1398</v>
      </c>
      <c r="O531" s="164" t="s">
        <v>31</v>
      </c>
      <c r="P531" s="727" t="s">
        <v>1373</v>
      </c>
    </row>
    <row r="532" spans="1:16" ht="168.75" x14ac:dyDescent="0.25">
      <c r="A532" s="196">
        <v>15</v>
      </c>
      <c r="B532" s="376" t="s">
        <v>1439</v>
      </c>
      <c r="C532" s="196" t="s">
        <v>63</v>
      </c>
      <c r="D532" s="196" t="s">
        <v>1402</v>
      </c>
      <c r="E532" s="195">
        <v>50829.233</v>
      </c>
      <c r="F532" s="195">
        <v>24923.923999999999</v>
      </c>
      <c r="G532" s="195">
        <v>24923.923999999999</v>
      </c>
      <c r="H532" s="316">
        <v>22431.530999999999</v>
      </c>
      <c r="I532" s="313">
        <v>2492.393</v>
      </c>
      <c r="J532" s="195">
        <v>0</v>
      </c>
      <c r="K532" s="377" t="s">
        <v>1403</v>
      </c>
      <c r="L532" s="12" t="s">
        <v>1404</v>
      </c>
      <c r="M532" s="12" t="s">
        <v>1405</v>
      </c>
      <c r="N532" s="12" t="s">
        <v>1398</v>
      </c>
      <c r="O532" s="164" t="s">
        <v>31</v>
      </c>
      <c r="P532" s="727" t="s">
        <v>1373</v>
      </c>
    </row>
    <row r="533" spans="1:16" ht="168.75" x14ac:dyDescent="0.25">
      <c r="A533" s="196">
        <v>16</v>
      </c>
      <c r="B533" s="376" t="s">
        <v>1440</v>
      </c>
      <c r="C533" s="196" t="s">
        <v>63</v>
      </c>
      <c r="D533" s="196" t="s">
        <v>1406</v>
      </c>
      <c r="E533" s="195">
        <v>39926.074000000001</v>
      </c>
      <c r="F533" s="195">
        <v>21763.616000000002</v>
      </c>
      <c r="G533" s="195">
        <v>21763.616000000002</v>
      </c>
      <c r="H533" s="316">
        <v>17410.876</v>
      </c>
      <c r="I533" s="195">
        <v>4352.74</v>
      </c>
      <c r="J533" s="195">
        <v>0</v>
      </c>
      <c r="K533" s="377" t="s">
        <v>23</v>
      </c>
      <c r="L533" s="12" t="s">
        <v>1407</v>
      </c>
      <c r="M533" s="375" t="s">
        <v>1408</v>
      </c>
      <c r="N533" s="12" t="s">
        <v>1398</v>
      </c>
      <c r="O533" s="164" t="s">
        <v>31</v>
      </c>
      <c r="P533" s="727" t="s">
        <v>1373</v>
      </c>
    </row>
    <row r="534" spans="1:16" ht="135" x14ac:dyDescent="0.25">
      <c r="A534" s="196">
        <v>17</v>
      </c>
      <c r="B534" s="376" t="s">
        <v>1441</v>
      </c>
      <c r="C534" s="196" t="s">
        <v>63</v>
      </c>
      <c r="D534" s="372" t="s">
        <v>1442</v>
      </c>
      <c r="E534" s="195">
        <v>11188.463</v>
      </c>
      <c r="F534" s="195">
        <v>5579.2839999999997</v>
      </c>
      <c r="G534" s="195">
        <v>5579.2839999999997</v>
      </c>
      <c r="H534" s="316">
        <v>5021.3549999999996</v>
      </c>
      <c r="I534" s="313">
        <v>557.92899999999997</v>
      </c>
      <c r="J534" s="195">
        <v>0</v>
      </c>
      <c r="K534" s="377" t="s">
        <v>23</v>
      </c>
      <c r="L534" s="12" t="s">
        <v>1409</v>
      </c>
      <c r="M534" s="12" t="s">
        <v>1410</v>
      </c>
      <c r="N534" s="12" t="s">
        <v>1411</v>
      </c>
      <c r="O534" s="164" t="s">
        <v>31</v>
      </c>
      <c r="P534" s="727" t="s">
        <v>1360</v>
      </c>
    </row>
    <row r="535" spans="1:16" ht="135" x14ac:dyDescent="0.25">
      <c r="A535" s="196">
        <v>18</v>
      </c>
      <c r="B535" s="376" t="s">
        <v>1412</v>
      </c>
      <c r="C535" s="196" t="s">
        <v>63</v>
      </c>
      <c r="D535" s="372" t="s">
        <v>1443</v>
      </c>
      <c r="E535" s="195">
        <v>5123.3339999999998</v>
      </c>
      <c r="F535" s="195">
        <v>2643.748</v>
      </c>
      <c r="G535" s="195">
        <v>2643.748</v>
      </c>
      <c r="H535" s="316">
        <v>2379.373</v>
      </c>
      <c r="I535" s="313">
        <v>264.375</v>
      </c>
      <c r="J535" s="195">
        <v>0</v>
      </c>
      <c r="K535" s="377" t="s">
        <v>23</v>
      </c>
      <c r="L535" s="12" t="s">
        <v>1413</v>
      </c>
      <c r="M535" s="12" t="s">
        <v>1414</v>
      </c>
      <c r="N535" s="12" t="s">
        <v>1411</v>
      </c>
      <c r="O535" s="164" t="s">
        <v>31</v>
      </c>
      <c r="P535" s="727" t="s">
        <v>1360</v>
      </c>
    </row>
    <row r="536" spans="1:16" ht="120" x14ac:dyDescent="0.25">
      <c r="A536" s="196">
        <v>19</v>
      </c>
      <c r="B536" s="376" t="s">
        <v>1444</v>
      </c>
      <c r="C536" s="196" t="s">
        <v>63</v>
      </c>
      <c r="D536" s="196" t="s">
        <v>1415</v>
      </c>
      <c r="E536" s="195">
        <v>62117.108999999997</v>
      </c>
      <c r="F536" s="195">
        <v>5425.2889999999998</v>
      </c>
      <c r="G536" s="195">
        <v>5425.2889999999998</v>
      </c>
      <c r="H536" s="316">
        <v>4425.2889999999998</v>
      </c>
      <c r="I536" s="195">
        <v>1000</v>
      </c>
      <c r="J536" s="195">
        <v>0</v>
      </c>
      <c r="K536" s="377" t="s">
        <v>23</v>
      </c>
      <c r="L536" s="12" t="s">
        <v>1416</v>
      </c>
      <c r="M536" s="12" t="s">
        <v>1417</v>
      </c>
      <c r="N536" s="12" t="s">
        <v>1411</v>
      </c>
      <c r="O536" s="164" t="s">
        <v>31</v>
      </c>
      <c r="P536" s="727" t="s">
        <v>1418</v>
      </c>
    </row>
    <row r="537" spans="1:16" ht="19.5" x14ac:dyDescent="0.25">
      <c r="A537" s="271"/>
      <c r="B537" s="309" t="s">
        <v>621</v>
      </c>
      <c r="C537" s="272"/>
      <c r="D537" s="272"/>
      <c r="E537" s="392"/>
      <c r="F537" s="392"/>
      <c r="G537" s="392"/>
      <c r="H537" s="392"/>
      <c r="I537" s="392"/>
      <c r="J537" s="392"/>
      <c r="K537" s="164"/>
      <c r="L537" s="179"/>
      <c r="M537" s="179"/>
      <c r="N537" s="12"/>
      <c r="O537" s="12"/>
      <c r="P537" s="727"/>
    </row>
    <row r="538" spans="1:16" ht="75" x14ac:dyDescent="0.25">
      <c r="A538" s="196"/>
      <c r="B538" s="370" t="s">
        <v>1419</v>
      </c>
      <c r="C538" s="371" t="s">
        <v>21</v>
      </c>
      <c r="D538" s="374"/>
      <c r="E538" s="195">
        <v>863702.03299999994</v>
      </c>
      <c r="F538" s="195">
        <v>820304.53799999994</v>
      </c>
      <c r="G538" s="195">
        <v>137732.52299999999</v>
      </c>
      <c r="H538" s="195">
        <v>117802.189</v>
      </c>
      <c r="I538" s="195">
        <v>19930.334000000003</v>
      </c>
      <c r="J538" s="195">
        <v>0</v>
      </c>
      <c r="K538" s="377"/>
      <c r="L538" s="179"/>
      <c r="M538" s="179"/>
      <c r="N538" s="375"/>
      <c r="O538" s="375"/>
      <c r="P538" s="727"/>
    </row>
    <row r="539" spans="1:16" ht="131.25" x14ac:dyDescent="0.25">
      <c r="A539" s="196">
        <v>20</v>
      </c>
      <c r="B539" s="370" t="s">
        <v>1445</v>
      </c>
      <c r="C539" s="371" t="s">
        <v>21</v>
      </c>
      <c r="D539" s="374" t="s">
        <v>1420</v>
      </c>
      <c r="E539" s="195">
        <v>683617.11699999997</v>
      </c>
      <c r="F539" s="195">
        <v>640391.87399999995</v>
      </c>
      <c r="G539" s="195">
        <v>111946.93299999999</v>
      </c>
      <c r="H539" s="195">
        <v>94595.157999999996</v>
      </c>
      <c r="I539" s="195">
        <v>17351.775000000001</v>
      </c>
      <c r="J539" s="195">
        <v>0</v>
      </c>
      <c r="K539" s="377" t="s">
        <v>23</v>
      </c>
      <c r="L539" s="179" t="s">
        <v>1421</v>
      </c>
      <c r="M539" s="179" t="s">
        <v>1422</v>
      </c>
      <c r="N539" s="375" t="s">
        <v>1411</v>
      </c>
      <c r="O539" s="104">
        <v>68.332999999999998</v>
      </c>
      <c r="P539" s="727" t="s">
        <v>1423</v>
      </c>
    </row>
    <row r="540" spans="1:16" ht="131.25" x14ac:dyDescent="0.25">
      <c r="A540" s="315">
        <v>21</v>
      </c>
      <c r="B540" s="376" t="s">
        <v>1446</v>
      </c>
      <c r="C540" s="196" t="s">
        <v>21</v>
      </c>
      <c r="D540" s="393" t="s">
        <v>1424</v>
      </c>
      <c r="E540" s="316">
        <v>180084.916</v>
      </c>
      <c r="F540" s="316">
        <v>179912.66399999999</v>
      </c>
      <c r="G540" s="316">
        <v>25785.59</v>
      </c>
      <c r="H540" s="316">
        <v>23207.030999999999</v>
      </c>
      <c r="I540" s="316">
        <v>2578.5590000000002</v>
      </c>
      <c r="J540" s="316">
        <v>0</v>
      </c>
      <c r="K540" s="377" t="s">
        <v>23</v>
      </c>
      <c r="L540" s="179" t="s">
        <v>1425</v>
      </c>
      <c r="M540" s="179" t="s">
        <v>1426</v>
      </c>
      <c r="N540" s="375" t="s">
        <v>1411</v>
      </c>
      <c r="O540" s="104">
        <v>68.332999999999998</v>
      </c>
      <c r="P540" s="727" t="s">
        <v>1423</v>
      </c>
    </row>
    <row r="541" spans="1:16" s="565" customFormat="1" ht="18.75" x14ac:dyDescent="0.25">
      <c r="A541" s="556"/>
      <c r="B541" s="557" t="s">
        <v>2097</v>
      </c>
      <c r="C541" s="556"/>
      <c r="D541" s="556"/>
      <c r="E541" s="556"/>
      <c r="F541" s="556"/>
      <c r="G541" s="556"/>
      <c r="H541" s="557">
        <v>235084.36600000001</v>
      </c>
      <c r="I541" s="556"/>
      <c r="J541" s="556"/>
      <c r="K541" s="558"/>
      <c r="L541" s="556"/>
      <c r="M541" s="556"/>
      <c r="N541" s="556"/>
      <c r="O541" s="556"/>
      <c r="P541" s="556"/>
    </row>
    <row r="542" spans="1:16" ht="19.5" x14ac:dyDescent="0.25">
      <c r="A542" s="509"/>
      <c r="B542" s="512" t="s">
        <v>1935</v>
      </c>
      <c r="C542" s="513"/>
      <c r="D542" s="513"/>
      <c r="E542" s="513"/>
      <c r="F542" s="513"/>
      <c r="G542" s="513"/>
      <c r="H542" s="514">
        <v>2350.84366</v>
      </c>
      <c r="I542" s="509"/>
      <c r="J542" s="509"/>
      <c r="K542" s="511"/>
      <c r="L542" s="515"/>
      <c r="M542" s="509"/>
      <c r="N542" s="509"/>
      <c r="O542" s="509"/>
      <c r="P542" s="515"/>
    </row>
    <row r="543" spans="1:16" ht="18.75" x14ac:dyDescent="0.25">
      <c r="A543" s="509"/>
      <c r="B543" s="510" t="s">
        <v>399</v>
      </c>
      <c r="C543" s="509"/>
      <c r="D543" s="509"/>
      <c r="E543" s="509"/>
      <c r="F543" s="509"/>
      <c r="G543" s="509"/>
      <c r="H543" s="509"/>
      <c r="I543" s="509"/>
      <c r="J543" s="509"/>
      <c r="K543" s="511"/>
      <c r="L543" s="509"/>
      <c r="M543" s="509"/>
      <c r="N543" s="515"/>
      <c r="O543" s="509"/>
      <c r="P543" s="509"/>
    </row>
    <row r="544" spans="1:16" ht="18.75" x14ac:dyDescent="0.25">
      <c r="A544" s="516"/>
      <c r="B544" s="516" t="s">
        <v>18</v>
      </c>
      <c r="C544" s="517"/>
      <c r="D544" s="517"/>
      <c r="E544" s="518"/>
      <c r="F544" s="518"/>
      <c r="G544" s="518">
        <f>G546+G547+G548+G549+G550+G551+G553+G558+G559+G560+G561+G564+G565+G566+G567+G568+G569+G570+G571+G572+G573+G574+G575+G576+G577</f>
        <v>292274.45599999989</v>
      </c>
      <c r="H544" s="518">
        <v>232733.52200000003</v>
      </c>
      <c r="I544" s="518">
        <f>I546+I547+I548+I549+I550+I551+I553+I558+I559+I560+I561+I564+I565+I566+I567+I568+I569+I570+I571+I572+I573+I574+I575+I576+I577</f>
        <v>59540.933999999994</v>
      </c>
      <c r="J544" s="518"/>
      <c r="K544" s="519"/>
      <c r="L544" s="520"/>
      <c r="M544" s="520"/>
      <c r="N544" s="520"/>
      <c r="O544" s="521"/>
      <c r="P544" s="520"/>
    </row>
    <row r="545" spans="1:16" x14ac:dyDescent="0.25">
      <c r="A545" s="522"/>
      <c r="B545" s="522"/>
      <c r="C545" s="523"/>
      <c r="D545" s="523"/>
      <c r="E545" s="524"/>
      <c r="F545" s="524"/>
      <c r="G545" s="524"/>
      <c r="H545" s="524"/>
      <c r="I545" s="524"/>
      <c r="J545" s="524"/>
      <c r="K545" s="525"/>
      <c r="L545" s="526"/>
      <c r="M545" s="527"/>
      <c r="N545" s="527"/>
      <c r="O545" s="526"/>
      <c r="P545" s="526"/>
    </row>
    <row r="546" spans="1:16" ht="168.75" x14ac:dyDescent="0.25">
      <c r="A546" s="528" t="s">
        <v>1936</v>
      </c>
      <c r="B546" s="529" t="s">
        <v>1937</v>
      </c>
      <c r="C546" s="530" t="s">
        <v>42</v>
      </c>
      <c r="D546" s="537" t="s">
        <v>1938</v>
      </c>
      <c r="E546" s="531">
        <v>59176.052000000003</v>
      </c>
      <c r="F546" s="531">
        <v>26398.413</v>
      </c>
      <c r="G546" s="531">
        <v>26398.413</v>
      </c>
      <c r="H546" s="531">
        <v>23758.572</v>
      </c>
      <c r="I546" s="531">
        <v>2639.8409999999999</v>
      </c>
      <c r="J546" s="531"/>
      <c r="K546" s="532" t="s">
        <v>23</v>
      </c>
      <c r="L546" s="533" t="s">
        <v>1939</v>
      </c>
      <c r="M546" s="533" t="s">
        <v>1940</v>
      </c>
      <c r="N546" s="533" t="s">
        <v>1941</v>
      </c>
      <c r="O546" s="534" t="s">
        <v>1942</v>
      </c>
      <c r="P546" s="535" t="s">
        <v>1943</v>
      </c>
    </row>
    <row r="547" spans="1:16" ht="131.25" x14ac:dyDescent="0.25">
      <c r="A547" s="528" t="s">
        <v>1944</v>
      </c>
      <c r="B547" s="529" t="s">
        <v>1945</v>
      </c>
      <c r="C547" s="536" t="s">
        <v>42</v>
      </c>
      <c r="D547" s="537" t="s">
        <v>1946</v>
      </c>
      <c r="E547" s="531">
        <v>25030</v>
      </c>
      <c r="F547" s="531">
        <v>16120.043</v>
      </c>
      <c r="G547" s="531">
        <v>16120.043</v>
      </c>
      <c r="H547" s="531">
        <v>14406.34</v>
      </c>
      <c r="I547" s="531">
        <v>1713.703</v>
      </c>
      <c r="J547" s="531"/>
      <c r="K547" s="532" t="s">
        <v>23</v>
      </c>
      <c r="L547" s="533" t="s">
        <v>1947</v>
      </c>
      <c r="M547" s="533" t="s">
        <v>1948</v>
      </c>
      <c r="N547" s="533" t="s">
        <v>1949</v>
      </c>
      <c r="O547" s="534" t="s">
        <v>1942</v>
      </c>
      <c r="P547" s="535" t="s">
        <v>1950</v>
      </c>
    </row>
    <row r="548" spans="1:16" ht="168.75" x14ac:dyDescent="0.25">
      <c r="A548" s="528" t="s">
        <v>1951</v>
      </c>
      <c r="B548" s="529" t="s">
        <v>1952</v>
      </c>
      <c r="C548" s="536" t="s">
        <v>28</v>
      </c>
      <c r="D548" s="537" t="s">
        <v>1953</v>
      </c>
      <c r="E548" s="538">
        <v>83387.687999999995</v>
      </c>
      <c r="F548" s="530">
        <v>72961.165999999997</v>
      </c>
      <c r="G548" s="531">
        <v>16717.251</v>
      </c>
      <c r="H548" s="531">
        <v>15000</v>
      </c>
      <c r="I548" s="531">
        <v>1717.251</v>
      </c>
      <c r="J548" s="531"/>
      <c r="K548" s="532" t="s">
        <v>23</v>
      </c>
      <c r="L548" s="533" t="s">
        <v>1954</v>
      </c>
      <c r="M548" s="533" t="s">
        <v>1955</v>
      </c>
      <c r="N548" s="533" t="s">
        <v>1956</v>
      </c>
      <c r="O548" s="534" t="s">
        <v>1942</v>
      </c>
      <c r="P548" s="535" t="s">
        <v>1943</v>
      </c>
    </row>
    <row r="549" spans="1:16" ht="76.5" x14ac:dyDescent="0.25">
      <c r="A549" s="528" t="s">
        <v>1957</v>
      </c>
      <c r="B549" s="539" t="s">
        <v>1958</v>
      </c>
      <c r="C549" s="528" t="s">
        <v>208</v>
      </c>
      <c r="D549" s="537" t="s">
        <v>1959</v>
      </c>
      <c r="E549" s="540">
        <v>20691.952000000001</v>
      </c>
      <c r="F549" s="540">
        <v>13067.066999999999</v>
      </c>
      <c r="G549" s="540">
        <v>13067.066999999999</v>
      </c>
      <c r="H549" s="540">
        <v>11760.36</v>
      </c>
      <c r="I549" s="540">
        <v>1306.7070000000001</v>
      </c>
      <c r="J549" s="541"/>
      <c r="K549" s="525" t="s">
        <v>23</v>
      </c>
      <c r="L549" s="533" t="s">
        <v>1960</v>
      </c>
      <c r="M549" s="533" t="s">
        <v>1961</v>
      </c>
      <c r="N549" s="533" t="s">
        <v>1962</v>
      </c>
      <c r="O549" s="534" t="s">
        <v>1942</v>
      </c>
      <c r="P549" s="535" t="s">
        <v>1963</v>
      </c>
    </row>
    <row r="550" spans="1:16" ht="140.25" x14ac:dyDescent="0.25">
      <c r="A550" s="528" t="s">
        <v>1964</v>
      </c>
      <c r="B550" s="539" t="s">
        <v>1965</v>
      </c>
      <c r="C550" s="528" t="s">
        <v>63</v>
      </c>
      <c r="D550" s="542" t="s">
        <v>1966</v>
      </c>
      <c r="E550" s="538">
        <v>5230.7569999999996</v>
      </c>
      <c r="F550" s="530">
        <v>1427.5609999999999</v>
      </c>
      <c r="G550" s="538">
        <v>1427.5609999999999</v>
      </c>
      <c r="H550" s="530">
        <v>1282.5609999999999</v>
      </c>
      <c r="I550" s="540">
        <v>145</v>
      </c>
      <c r="J550" s="541"/>
      <c r="K550" s="532" t="s">
        <v>1967</v>
      </c>
      <c r="L550" s="533" t="s">
        <v>1968</v>
      </c>
      <c r="M550" s="533" t="s">
        <v>1969</v>
      </c>
      <c r="N550" s="533" t="s">
        <v>1970</v>
      </c>
      <c r="O550" s="534" t="s">
        <v>1942</v>
      </c>
      <c r="P550" s="535" t="s">
        <v>1566</v>
      </c>
    </row>
    <row r="551" spans="1:16" ht="114.75" x14ac:dyDescent="0.25">
      <c r="A551" s="528" t="s">
        <v>1971</v>
      </c>
      <c r="B551" s="539" t="s">
        <v>1972</v>
      </c>
      <c r="C551" s="528" t="s">
        <v>63</v>
      </c>
      <c r="D551" s="542" t="s">
        <v>1973</v>
      </c>
      <c r="E551" s="538">
        <v>10222.291999999999</v>
      </c>
      <c r="F551" s="530">
        <v>2108.5360000000001</v>
      </c>
      <c r="G551" s="538">
        <v>2108.5360000000001</v>
      </c>
      <c r="H551" s="530">
        <v>801.38499999999999</v>
      </c>
      <c r="I551" s="540">
        <v>1307.1510000000001</v>
      </c>
      <c r="J551" s="541"/>
      <c r="K551" s="532" t="s">
        <v>1967</v>
      </c>
      <c r="L551" s="533" t="s">
        <v>1974</v>
      </c>
      <c r="M551" s="533" t="s">
        <v>1975</v>
      </c>
      <c r="N551" s="533" t="s">
        <v>1970</v>
      </c>
      <c r="O551" s="534" t="s">
        <v>1942</v>
      </c>
      <c r="P551" s="535" t="s">
        <v>2393</v>
      </c>
    </row>
    <row r="552" spans="1:16" ht="150" x14ac:dyDescent="0.25">
      <c r="A552" s="528" t="s">
        <v>1976</v>
      </c>
      <c r="B552" s="539" t="s">
        <v>1977</v>
      </c>
      <c r="C552" s="528">
        <v>2020</v>
      </c>
      <c r="D552" s="542" t="s">
        <v>1978</v>
      </c>
      <c r="E552" s="540">
        <v>961.11699999999996</v>
      </c>
      <c r="F552" s="540">
        <v>891.38499999999999</v>
      </c>
      <c r="G552" s="540">
        <v>891.38499999999999</v>
      </c>
      <c r="H552" s="540">
        <v>801.38499999999999</v>
      </c>
      <c r="I552" s="540">
        <v>90</v>
      </c>
      <c r="J552" s="541"/>
      <c r="K552" s="532" t="s">
        <v>1967</v>
      </c>
      <c r="L552" s="533" t="s">
        <v>1979</v>
      </c>
      <c r="M552" s="533" t="s">
        <v>1980</v>
      </c>
      <c r="N552" s="533" t="s">
        <v>1970</v>
      </c>
      <c r="O552" s="543"/>
      <c r="P552" s="535" t="s">
        <v>1981</v>
      </c>
    </row>
    <row r="553" spans="1:16" ht="63" x14ac:dyDescent="0.25">
      <c r="A553" s="528" t="s">
        <v>1982</v>
      </c>
      <c r="B553" s="529" t="s">
        <v>1983</v>
      </c>
      <c r="C553" s="535" t="s">
        <v>63</v>
      </c>
      <c r="D553" s="537" t="s">
        <v>1984</v>
      </c>
      <c r="E553" s="540">
        <v>9418.5190000000002</v>
      </c>
      <c r="F553" s="540">
        <v>4640.4690000000001</v>
      </c>
      <c r="G553" s="540">
        <v>4640.4690000000001</v>
      </c>
      <c r="H553" s="540">
        <v>4176.4219999999996</v>
      </c>
      <c r="I553" s="540">
        <v>464.04700000000003</v>
      </c>
      <c r="J553" s="530"/>
      <c r="K553" s="532" t="s">
        <v>1967</v>
      </c>
      <c r="L553" s="533"/>
      <c r="M553" s="533"/>
      <c r="N553" s="533" t="s">
        <v>1985</v>
      </c>
      <c r="O553" s="534" t="s">
        <v>1942</v>
      </c>
      <c r="P553" s="535" t="s">
        <v>1686</v>
      </c>
    </row>
    <row r="554" spans="1:16" ht="18.75" x14ac:dyDescent="0.25">
      <c r="A554" s="528"/>
      <c r="B554" s="529" t="s">
        <v>170</v>
      </c>
      <c r="C554" s="535"/>
      <c r="D554" s="537"/>
      <c r="E554" s="540"/>
      <c r="F554" s="540"/>
      <c r="G554" s="540"/>
      <c r="H554" s="540"/>
      <c r="I554" s="540"/>
      <c r="J554" s="530"/>
      <c r="K554" s="532"/>
      <c r="L554" s="533"/>
      <c r="M554" s="533"/>
      <c r="N554" s="533"/>
      <c r="O554" s="543"/>
      <c r="P554" s="520"/>
    </row>
    <row r="555" spans="1:16" ht="150" x14ac:dyDescent="0.25">
      <c r="A555" s="528" t="s">
        <v>1986</v>
      </c>
      <c r="B555" s="539" t="s">
        <v>1987</v>
      </c>
      <c r="C555" s="528">
        <v>2020</v>
      </c>
      <c r="D555" s="537" t="s">
        <v>1988</v>
      </c>
      <c r="E555" s="540">
        <v>1591.222</v>
      </c>
      <c r="F555" s="540">
        <v>1546.3689999999999</v>
      </c>
      <c r="G555" s="540">
        <v>1546.3689999999999</v>
      </c>
      <c r="H555" s="540">
        <v>1391.732</v>
      </c>
      <c r="I555" s="540">
        <v>154.637</v>
      </c>
      <c r="J555" s="541"/>
      <c r="K555" s="532" t="s">
        <v>1967</v>
      </c>
      <c r="L555" s="533" t="s">
        <v>1989</v>
      </c>
      <c r="M555" s="533" t="s">
        <v>1990</v>
      </c>
      <c r="N555" s="533" t="s">
        <v>1985</v>
      </c>
      <c r="O555" s="543"/>
      <c r="P555" s="535" t="s">
        <v>1981</v>
      </c>
    </row>
    <row r="556" spans="1:16" ht="150" x14ac:dyDescent="0.25">
      <c r="A556" s="528" t="s">
        <v>1991</v>
      </c>
      <c r="B556" s="539" t="s">
        <v>1992</v>
      </c>
      <c r="C556" s="528">
        <v>2020</v>
      </c>
      <c r="D556" s="537" t="s">
        <v>1988</v>
      </c>
      <c r="E556" s="540">
        <v>1591.903</v>
      </c>
      <c r="F556" s="540">
        <v>1547.05</v>
      </c>
      <c r="G556" s="540">
        <v>1547.05</v>
      </c>
      <c r="H556" s="540">
        <v>1392.345</v>
      </c>
      <c r="I556" s="540">
        <v>154.70500000000001</v>
      </c>
      <c r="J556" s="541"/>
      <c r="K556" s="532" t="s">
        <v>1967</v>
      </c>
      <c r="L556" s="533" t="s">
        <v>1993</v>
      </c>
      <c r="M556" s="533" t="s">
        <v>1994</v>
      </c>
      <c r="N556" s="533" t="s">
        <v>1985</v>
      </c>
      <c r="O556" s="543"/>
      <c r="P556" s="535" t="s">
        <v>1981</v>
      </c>
    </row>
    <row r="557" spans="1:16" ht="168.75" x14ac:dyDescent="0.25">
      <c r="A557" s="528" t="s">
        <v>1995</v>
      </c>
      <c r="B557" s="539" t="s">
        <v>1996</v>
      </c>
      <c r="C557" s="528">
        <v>2020</v>
      </c>
      <c r="D557" s="537" t="s">
        <v>1988</v>
      </c>
      <c r="E557" s="540">
        <v>1591.903</v>
      </c>
      <c r="F557" s="540">
        <v>1547.05</v>
      </c>
      <c r="G557" s="540">
        <v>1547.05</v>
      </c>
      <c r="H557" s="540">
        <v>1392.345</v>
      </c>
      <c r="I557" s="540">
        <v>154.70500000000001</v>
      </c>
      <c r="J557" s="541"/>
      <c r="K557" s="532" t="s">
        <v>1967</v>
      </c>
      <c r="L557" s="533" t="s">
        <v>1997</v>
      </c>
      <c r="M557" s="533" t="s">
        <v>1998</v>
      </c>
      <c r="N557" s="533" t="s">
        <v>1985</v>
      </c>
      <c r="O557" s="543"/>
      <c r="P557" s="535" t="s">
        <v>1981</v>
      </c>
    </row>
    <row r="558" spans="1:16" ht="102" x14ac:dyDescent="0.25">
      <c r="A558" s="528" t="s">
        <v>774</v>
      </c>
      <c r="B558" s="539" t="s">
        <v>1999</v>
      </c>
      <c r="C558" s="528" t="s">
        <v>63</v>
      </c>
      <c r="D558" s="537" t="s">
        <v>2000</v>
      </c>
      <c r="E558" s="540">
        <v>1913.134</v>
      </c>
      <c r="F558" s="540">
        <v>1484.008</v>
      </c>
      <c r="G558" s="540">
        <v>1484.008</v>
      </c>
      <c r="H558" s="540">
        <v>1328.1869999999999</v>
      </c>
      <c r="I558" s="540">
        <v>155.821</v>
      </c>
      <c r="J558" s="541"/>
      <c r="K558" s="532" t="s">
        <v>1967</v>
      </c>
      <c r="L558" s="533" t="s">
        <v>2001</v>
      </c>
      <c r="M558" s="533" t="s">
        <v>2002</v>
      </c>
      <c r="N558" s="533" t="s">
        <v>1985</v>
      </c>
      <c r="O558" s="534" t="s">
        <v>1942</v>
      </c>
      <c r="P558" s="535" t="s">
        <v>2394</v>
      </c>
    </row>
    <row r="559" spans="1:16" ht="187.5" x14ac:dyDescent="0.25">
      <c r="A559" s="528" t="s">
        <v>779</v>
      </c>
      <c r="B559" s="539" t="s">
        <v>2003</v>
      </c>
      <c r="C559" s="536" t="s">
        <v>42</v>
      </c>
      <c r="D559" s="544" t="s">
        <v>2004</v>
      </c>
      <c r="E559" s="531">
        <v>14163.137000000001</v>
      </c>
      <c r="F559" s="531">
        <v>6873.48</v>
      </c>
      <c r="G559" s="531">
        <v>6873.48</v>
      </c>
      <c r="H559" s="531">
        <v>3086.7130000000002</v>
      </c>
      <c r="I559" s="531">
        <v>3786.7669999999998</v>
      </c>
      <c r="J559" s="531"/>
      <c r="K559" s="532" t="s">
        <v>23</v>
      </c>
      <c r="L559" s="533" t="s">
        <v>2005</v>
      </c>
      <c r="M559" s="533" t="s">
        <v>2006</v>
      </c>
      <c r="N559" s="533" t="s">
        <v>1970</v>
      </c>
      <c r="O559" s="534" t="s">
        <v>1942</v>
      </c>
      <c r="P559" s="535" t="s">
        <v>2395</v>
      </c>
    </row>
    <row r="560" spans="1:16" ht="150" x14ac:dyDescent="0.25">
      <c r="A560" s="528" t="s">
        <v>784</v>
      </c>
      <c r="B560" s="545" t="s">
        <v>2007</v>
      </c>
      <c r="C560" s="536" t="s">
        <v>42</v>
      </c>
      <c r="D560" s="537" t="s">
        <v>2008</v>
      </c>
      <c r="E560" s="540">
        <v>23171.004000000001</v>
      </c>
      <c r="F560" s="540">
        <v>17618.526999999998</v>
      </c>
      <c r="G560" s="540">
        <v>17618.526999999998</v>
      </c>
      <c r="H560" s="540">
        <v>15853.904</v>
      </c>
      <c r="I560" s="540">
        <v>1764.623</v>
      </c>
      <c r="J560" s="541"/>
      <c r="K560" s="532" t="s">
        <v>23</v>
      </c>
      <c r="L560" s="533" t="s">
        <v>2009</v>
      </c>
      <c r="M560" s="533" t="s">
        <v>2010</v>
      </c>
      <c r="N560" s="533" t="s">
        <v>1970</v>
      </c>
      <c r="O560" s="534" t="s">
        <v>1942</v>
      </c>
      <c r="P560" s="535" t="s">
        <v>2394</v>
      </c>
    </row>
    <row r="561" spans="1:16" ht="112.5" x14ac:dyDescent="0.25">
      <c r="A561" s="528" t="s">
        <v>2011</v>
      </c>
      <c r="B561" s="545" t="s">
        <v>2012</v>
      </c>
      <c r="C561" s="536" t="s">
        <v>28</v>
      </c>
      <c r="D561" s="537" t="s">
        <v>2013</v>
      </c>
      <c r="E561" s="531">
        <v>8782.7019999999993</v>
      </c>
      <c r="F561" s="531">
        <v>7519.4840000000004</v>
      </c>
      <c r="G561" s="531">
        <v>6856.8280000000004</v>
      </c>
      <c r="H561" s="531">
        <v>6059.75</v>
      </c>
      <c r="I561" s="531">
        <v>797.07799999999997</v>
      </c>
      <c r="J561" s="531"/>
      <c r="K561" s="532" t="s">
        <v>23</v>
      </c>
      <c r="L561" s="533" t="s">
        <v>2014</v>
      </c>
      <c r="M561" s="533" t="s">
        <v>2015</v>
      </c>
      <c r="N561" s="533" t="s">
        <v>1970</v>
      </c>
      <c r="O561" s="534" t="s">
        <v>1942</v>
      </c>
      <c r="P561" s="535" t="s">
        <v>1686</v>
      </c>
    </row>
    <row r="562" spans="1:16" ht="18.75" x14ac:dyDescent="0.25">
      <c r="A562" s="528"/>
      <c r="B562" s="545" t="s">
        <v>170</v>
      </c>
      <c r="C562" s="536"/>
      <c r="D562" s="537"/>
      <c r="E562" s="546"/>
      <c r="F562" s="531"/>
      <c r="G562" s="531"/>
      <c r="H562" s="531"/>
      <c r="I562" s="531"/>
      <c r="J562" s="531"/>
      <c r="K562" s="532"/>
      <c r="L562" s="547"/>
      <c r="M562" s="533"/>
      <c r="N562" s="533"/>
      <c r="O562" s="548"/>
      <c r="P562" s="527"/>
    </row>
    <row r="563" spans="1:16" ht="102" x14ac:dyDescent="0.25">
      <c r="A563" s="528" t="s">
        <v>2016</v>
      </c>
      <c r="B563" s="545" t="s">
        <v>2017</v>
      </c>
      <c r="C563" s="536" t="s">
        <v>42</v>
      </c>
      <c r="D563" s="537" t="s">
        <v>2018</v>
      </c>
      <c r="E563" s="531">
        <v>8230.6149999999998</v>
      </c>
      <c r="F563" s="531">
        <v>6856.8280000000004</v>
      </c>
      <c r="G563" s="531">
        <v>6856.8280000000004</v>
      </c>
      <c r="H563" s="531">
        <v>6059.75</v>
      </c>
      <c r="I563" s="531">
        <v>797.07799999999997</v>
      </c>
      <c r="J563" s="531"/>
      <c r="K563" s="532" t="s">
        <v>23</v>
      </c>
      <c r="L563" s="533" t="s">
        <v>2019</v>
      </c>
      <c r="M563" s="533" t="s">
        <v>2015</v>
      </c>
      <c r="N563" s="533" t="s">
        <v>1970</v>
      </c>
      <c r="O563" s="548"/>
      <c r="P563" s="527"/>
    </row>
    <row r="564" spans="1:16" ht="131.25" x14ac:dyDescent="0.25">
      <c r="A564" s="528" t="s">
        <v>2020</v>
      </c>
      <c r="B564" s="545" t="s">
        <v>2021</v>
      </c>
      <c r="C564" s="536" t="s">
        <v>42</v>
      </c>
      <c r="D564" s="537" t="s">
        <v>2022</v>
      </c>
      <c r="E564" s="531">
        <v>5385.54</v>
      </c>
      <c r="F564" s="531">
        <v>2829.88</v>
      </c>
      <c r="G564" s="531">
        <v>2829.88</v>
      </c>
      <c r="H564" s="531">
        <v>2546.8919999999998</v>
      </c>
      <c r="I564" s="531">
        <v>282.988</v>
      </c>
      <c r="J564" s="531"/>
      <c r="K564" s="532" t="s">
        <v>23</v>
      </c>
      <c r="L564" s="533" t="s">
        <v>2023</v>
      </c>
      <c r="M564" s="533" t="s">
        <v>2024</v>
      </c>
      <c r="N564" s="533" t="s">
        <v>2025</v>
      </c>
      <c r="O564" s="534" t="s">
        <v>1942</v>
      </c>
      <c r="P564" s="535" t="s">
        <v>1686</v>
      </c>
    </row>
    <row r="565" spans="1:16" ht="102" x14ac:dyDescent="0.25">
      <c r="A565" s="528" t="s">
        <v>2026</v>
      </c>
      <c r="B565" s="529" t="s">
        <v>2027</v>
      </c>
      <c r="C565" s="536" t="s">
        <v>42</v>
      </c>
      <c r="D565" s="537" t="s">
        <v>2028</v>
      </c>
      <c r="E565" s="531">
        <v>9001.8780000000006</v>
      </c>
      <c r="F565" s="531">
        <v>5500</v>
      </c>
      <c r="G565" s="531">
        <v>5500</v>
      </c>
      <c r="H565" s="531">
        <v>4950</v>
      </c>
      <c r="I565" s="531">
        <v>550</v>
      </c>
      <c r="J565" s="531"/>
      <c r="K565" s="532" t="s">
        <v>23</v>
      </c>
      <c r="L565" s="533" t="s">
        <v>2029</v>
      </c>
      <c r="M565" s="533" t="s">
        <v>2030</v>
      </c>
      <c r="N565" s="533" t="s">
        <v>2031</v>
      </c>
      <c r="O565" s="534" t="s">
        <v>1942</v>
      </c>
      <c r="P565" s="535" t="s">
        <v>2032</v>
      </c>
    </row>
    <row r="566" spans="1:16" ht="102" x14ac:dyDescent="0.25">
      <c r="A566" s="528" t="s">
        <v>2033</v>
      </c>
      <c r="B566" s="545" t="s">
        <v>2034</v>
      </c>
      <c r="C566" s="536" t="s">
        <v>42</v>
      </c>
      <c r="D566" s="537" t="s">
        <v>2035</v>
      </c>
      <c r="E566" s="531">
        <v>33537.576000000001</v>
      </c>
      <c r="F566" s="531">
        <v>18045.132000000001</v>
      </c>
      <c r="G566" s="531">
        <v>18045.132000000001</v>
      </c>
      <c r="H566" s="531">
        <v>14435.132</v>
      </c>
      <c r="I566" s="531">
        <v>3610</v>
      </c>
      <c r="J566" s="531"/>
      <c r="K566" s="532" t="s">
        <v>23</v>
      </c>
      <c r="L566" s="533" t="s">
        <v>2036</v>
      </c>
      <c r="M566" s="533" t="s">
        <v>2037</v>
      </c>
      <c r="N566" s="533" t="s">
        <v>1970</v>
      </c>
      <c r="O566" s="534" t="s">
        <v>1942</v>
      </c>
      <c r="P566" s="535" t="s">
        <v>1686</v>
      </c>
    </row>
    <row r="567" spans="1:16" ht="165.75" x14ac:dyDescent="0.25">
      <c r="A567" s="528" t="s">
        <v>2038</v>
      </c>
      <c r="B567" s="545" t="s">
        <v>2039</v>
      </c>
      <c r="C567" s="549" t="s">
        <v>42</v>
      </c>
      <c r="D567" s="537" t="s">
        <v>2040</v>
      </c>
      <c r="E567" s="531">
        <v>15308.984</v>
      </c>
      <c r="F567" s="531">
        <v>12551.887000000001</v>
      </c>
      <c r="G567" s="531">
        <v>12551.887000000001</v>
      </c>
      <c r="H567" s="531">
        <v>11252.948</v>
      </c>
      <c r="I567" s="531">
        <v>1298.9390000000001</v>
      </c>
      <c r="J567" s="531"/>
      <c r="K567" s="532" t="s">
        <v>23</v>
      </c>
      <c r="L567" s="533" t="s">
        <v>2041</v>
      </c>
      <c r="M567" s="533" t="s">
        <v>2042</v>
      </c>
      <c r="N567" s="533" t="s">
        <v>2043</v>
      </c>
      <c r="O567" s="534" t="s">
        <v>1942</v>
      </c>
      <c r="P567" s="535" t="s">
        <v>2396</v>
      </c>
    </row>
    <row r="568" spans="1:16" ht="102" x14ac:dyDescent="0.25">
      <c r="A568" s="528" t="s">
        <v>2044</v>
      </c>
      <c r="B568" s="545" t="s">
        <v>2045</v>
      </c>
      <c r="C568" s="549" t="s">
        <v>42</v>
      </c>
      <c r="D568" s="537" t="s">
        <v>2046</v>
      </c>
      <c r="E568" s="531">
        <v>14290.566000000001</v>
      </c>
      <c r="F568" s="531">
        <v>7559.4480000000003</v>
      </c>
      <c r="G568" s="531">
        <v>7559.4480000000003</v>
      </c>
      <c r="H568" s="531">
        <v>6646.3310000000001</v>
      </c>
      <c r="I568" s="531">
        <f>G568-H568</f>
        <v>913.11700000000019</v>
      </c>
      <c r="J568" s="531"/>
      <c r="K568" s="532" t="s">
        <v>23</v>
      </c>
      <c r="L568" s="533" t="s">
        <v>2047</v>
      </c>
      <c r="M568" s="533" t="s">
        <v>2048</v>
      </c>
      <c r="N568" s="533" t="s">
        <v>2043</v>
      </c>
      <c r="O568" s="534" t="s">
        <v>1942</v>
      </c>
      <c r="P568" s="535" t="s">
        <v>1686</v>
      </c>
    </row>
    <row r="569" spans="1:16" ht="112.5" x14ac:dyDescent="0.25">
      <c r="A569" s="528" t="s">
        <v>2049</v>
      </c>
      <c r="B569" s="545" t="s">
        <v>2050</v>
      </c>
      <c r="C569" s="550">
        <v>2020</v>
      </c>
      <c r="D569" s="537" t="s">
        <v>2051</v>
      </c>
      <c r="E569" s="531">
        <v>21842</v>
      </c>
      <c r="F569" s="531">
        <v>21602</v>
      </c>
      <c r="G569" s="531">
        <v>21602</v>
      </c>
      <c r="H569" s="531">
        <v>15420.094999999999</v>
      </c>
      <c r="I569" s="531">
        <v>6181.9049999999997</v>
      </c>
      <c r="J569" s="531"/>
      <c r="K569" s="532" t="s">
        <v>23</v>
      </c>
      <c r="L569" s="533" t="s">
        <v>2052</v>
      </c>
      <c r="M569" s="533" t="s">
        <v>2053</v>
      </c>
      <c r="N569" s="533" t="s">
        <v>1970</v>
      </c>
      <c r="O569" s="551">
        <v>60</v>
      </c>
      <c r="P569" s="535" t="s">
        <v>2395</v>
      </c>
    </row>
    <row r="570" spans="1:16" ht="150" x14ac:dyDescent="0.25">
      <c r="A570" s="528" t="s">
        <v>2054</v>
      </c>
      <c r="B570" s="545" t="s">
        <v>2055</v>
      </c>
      <c r="C570" s="552" t="s">
        <v>2056</v>
      </c>
      <c r="D570" s="537" t="s">
        <v>2057</v>
      </c>
      <c r="E570" s="531">
        <v>30871.775000000001</v>
      </c>
      <c r="F570" s="531">
        <v>30871.775000000001</v>
      </c>
      <c r="G570" s="531">
        <v>15328.861000000001</v>
      </c>
      <c r="H570" s="531">
        <v>11934.47</v>
      </c>
      <c r="I570" s="531">
        <v>3394.3910000000001</v>
      </c>
      <c r="J570" s="531"/>
      <c r="K570" s="532" t="s">
        <v>23</v>
      </c>
      <c r="L570" s="533" t="s">
        <v>2058</v>
      </c>
      <c r="M570" s="533" t="s">
        <v>2059</v>
      </c>
      <c r="N570" s="533" t="s">
        <v>1970</v>
      </c>
      <c r="O570" s="551">
        <v>50</v>
      </c>
      <c r="P570" s="535" t="s">
        <v>2395</v>
      </c>
    </row>
    <row r="571" spans="1:16" ht="131.25" x14ac:dyDescent="0.25">
      <c r="A571" s="528" t="s">
        <v>2060</v>
      </c>
      <c r="B571" s="545" t="s">
        <v>2061</v>
      </c>
      <c r="C571" s="552" t="s">
        <v>2056</v>
      </c>
      <c r="D571" s="537" t="s">
        <v>2062</v>
      </c>
      <c r="E571" s="531">
        <v>28526.496999999999</v>
      </c>
      <c r="F571" s="531">
        <v>27517.706999999999</v>
      </c>
      <c r="G571" s="531">
        <v>14000</v>
      </c>
      <c r="H571" s="531">
        <v>8400</v>
      </c>
      <c r="I571" s="531">
        <v>5600</v>
      </c>
      <c r="J571" s="531"/>
      <c r="K571" s="532" t="s">
        <v>23</v>
      </c>
      <c r="L571" s="533" t="s">
        <v>2063</v>
      </c>
      <c r="M571" s="533" t="s">
        <v>2064</v>
      </c>
      <c r="N571" s="533" t="s">
        <v>1970</v>
      </c>
      <c r="O571" s="551">
        <v>60</v>
      </c>
      <c r="P571" s="535" t="s">
        <v>2397</v>
      </c>
    </row>
    <row r="572" spans="1:16" ht="168.75" x14ac:dyDescent="0.25">
      <c r="A572" s="528" t="s">
        <v>2065</v>
      </c>
      <c r="B572" s="545" t="s">
        <v>2066</v>
      </c>
      <c r="C572" s="553">
        <v>2020</v>
      </c>
      <c r="D572" s="537" t="s">
        <v>2067</v>
      </c>
      <c r="E572" s="531">
        <v>16791.135999999999</v>
      </c>
      <c r="F572" s="531">
        <v>16783.036</v>
      </c>
      <c r="G572" s="531">
        <v>16783.036</v>
      </c>
      <c r="H572" s="531">
        <v>13243.231</v>
      </c>
      <c r="I572" s="531">
        <v>3539.8049999999998</v>
      </c>
      <c r="J572" s="531"/>
      <c r="K572" s="532" t="s">
        <v>23</v>
      </c>
      <c r="L572" s="533" t="s">
        <v>2068</v>
      </c>
      <c r="M572" s="533" t="s">
        <v>2069</v>
      </c>
      <c r="N572" s="533" t="s">
        <v>1970</v>
      </c>
      <c r="O572" s="551">
        <v>51.67</v>
      </c>
      <c r="P572" s="535" t="s">
        <v>2398</v>
      </c>
    </row>
    <row r="573" spans="1:16" ht="112.5" x14ac:dyDescent="0.25">
      <c r="A573" s="528" t="s">
        <v>2070</v>
      </c>
      <c r="B573" s="545" t="s">
        <v>2071</v>
      </c>
      <c r="C573" s="553">
        <v>2020</v>
      </c>
      <c r="D573" s="537" t="s">
        <v>2072</v>
      </c>
      <c r="E573" s="531">
        <v>6332.3779999999997</v>
      </c>
      <c r="F573" s="531">
        <v>6211.5420000000004</v>
      </c>
      <c r="G573" s="531">
        <v>6211.5420000000004</v>
      </c>
      <c r="H573" s="531">
        <v>1865.42</v>
      </c>
      <c r="I573" s="531">
        <v>4346.1220000000003</v>
      </c>
      <c r="J573" s="531"/>
      <c r="K573" s="532" t="s">
        <v>23</v>
      </c>
      <c r="L573" s="533" t="s">
        <v>2073</v>
      </c>
      <c r="M573" s="533" t="s">
        <v>2074</v>
      </c>
      <c r="N573" s="533" t="s">
        <v>1970</v>
      </c>
      <c r="O573" s="551">
        <v>55.83</v>
      </c>
      <c r="P573" s="535" t="s">
        <v>2399</v>
      </c>
    </row>
    <row r="574" spans="1:16" ht="168.75" x14ac:dyDescent="0.25">
      <c r="A574" s="528" t="s">
        <v>2075</v>
      </c>
      <c r="B574" s="545" t="s">
        <v>2076</v>
      </c>
      <c r="C574" s="554">
        <v>2020</v>
      </c>
      <c r="D574" s="537" t="s">
        <v>2077</v>
      </c>
      <c r="E574" s="531">
        <v>13999.561</v>
      </c>
      <c r="F574" s="531">
        <v>13999.561</v>
      </c>
      <c r="G574" s="531">
        <v>13999.561</v>
      </c>
      <c r="H574" s="531">
        <v>10038.056</v>
      </c>
      <c r="I574" s="531">
        <v>3961.5050000000001</v>
      </c>
      <c r="J574" s="531"/>
      <c r="K574" s="532" t="s">
        <v>23</v>
      </c>
      <c r="L574" s="533" t="s">
        <v>2078</v>
      </c>
      <c r="M574" s="533" t="s">
        <v>2079</v>
      </c>
      <c r="N574" s="533" t="s">
        <v>1970</v>
      </c>
      <c r="O574" s="551">
        <v>49.17</v>
      </c>
      <c r="P574" s="535" t="s">
        <v>2398</v>
      </c>
    </row>
    <row r="575" spans="1:16" ht="187.5" x14ac:dyDescent="0.25">
      <c r="A575" s="528" t="s">
        <v>2080</v>
      </c>
      <c r="B575" s="545" t="s">
        <v>2081</v>
      </c>
      <c r="C575" s="553">
        <v>2020</v>
      </c>
      <c r="D575" s="537" t="s">
        <v>2082</v>
      </c>
      <c r="E575" s="531">
        <v>19199.933000000001</v>
      </c>
      <c r="F575" s="531">
        <v>19000</v>
      </c>
      <c r="G575" s="531">
        <v>19000</v>
      </c>
      <c r="H575" s="531">
        <v>14288.495000000001</v>
      </c>
      <c r="I575" s="531">
        <v>4711.5050000000001</v>
      </c>
      <c r="J575" s="531"/>
      <c r="K575" s="532" t="s">
        <v>23</v>
      </c>
      <c r="L575" s="533" t="s">
        <v>2083</v>
      </c>
      <c r="M575" s="533" t="s">
        <v>2084</v>
      </c>
      <c r="N575" s="533" t="s">
        <v>1985</v>
      </c>
      <c r="O575" s="551">
        <v>53.33</v>
      </c>
      <c r="P575" s="535" t="s">
        <v>2400</v>
      </c>
    </row>
    <row r="576" spans="1:16" ht="187.5" x14ac:dyDescent="0.25">
      <c r="A576" s="528" t="s">
        <v>2085</v>
      </c>
      <c r="B576" s="545" t="s">
        <v>2086</v>
      </c>
      <c r="C576" s="553">
        <v>2020</v>
      </c>
      <c r="D576" s="537" t="s">
        <v>2082</v>
      </c>
      <c r="E576" s="531">
        <v>20182.608</v>
      </c>
      <c r="F576" s="531">
        <v>20000</v>
      </c>
      <c r="G576" s="531">
        <v>20000</v>
      </c>
      <c r="H576" s="531">
        <v>16138.494000000001</v>
      </c>
      <c r="I576" s="531">
        <v>3861.5059999999999</v>
      </c>
      <c r="J576" s="531"/>
      <c r="K576" s="532" t="s">
        <v>23</v>
      </c>
      <c r="L576" s="533" t="s">
        <v>2087</v>
      </c>
      <c r="M576" s="533" t="s">
        <v>2088</v>
      </c>
      <c r="N576" s="533" t="s">
        <v>1985</v>
      </c>
      <c r="O576" s="551">
        <v>48.57</v>
      </c>
      <c r="P576" s="535" t="s">
        <v>2400</v>
      </c>
    </row>
    <row r="577" spans="1:16" ht="150" x14ac:dyDescent="0.25">
      <c r="A577" s="528" t="s">
        <v>2089</v>
      </c>
      <c r="B577" s="545" t="s">
        <v>2090</v>
      </c>
      <c r="C577" s="555" t="s">
        <v>21</v>
      </c>
      <c r="D577" s="537" t="s">
        <v>2091</v>
      </c>
      <c r="E577" s="531">
        <v>28143.014999999999</v>
      </c>
      <c r="F577" s="531">
        <v>28101.971000000001</v>
      </c>
      <c r="G577" s="531">
        <f>H577+I577</f>
        <v>5550.9260000000004</v>
      </c>
      <c r="H577" s="531">
        <v>4059.7640000000001</v>
      </c>
      <c r="I577" s="531">
        <v>1491.162</v>
      </c>
      <c r="J577" s="531"/>
      <c r="K577" s="532" t="s">
        <v>23</v>
      </c>
      <c r="L577" s="533" t="s">
        <v>2092</v>
      </c>
      <c r="M577" s="533" t="s">
        <v>2093</v>
      </c>
      <c r="N577" s="533" t="s">
        <v>2094</v>
      </c>
      <c r="O577" s="551">
        <v>47.5</v>
      </c>
      <c r="P577" s="535" t="s">
        <v>2095</v>
      </c>
    </row>
    <row r="578" spans="1:16" s="565" customFormat="1" x14ac:dyDescent="0.25">
      <c r="A578" s="672"/>
      <c r="B578" s="673" t="s">
        <v>2096</v>
      </c>
      <c r="C578" s="674"/>
      <c r="D578" s="674"/>
      <c r="E578" s="675">
        <v>1080068.5320000001</v>
      </c>
      <c r="F578" s="675">
        <v>662842.08600000001</v>
      </c>
      <c r="G578" s="675">
        <v>321185.21400000004</v>
      </c>
      <c r="H578" s="675">
        <v>286854.46000000002</v>
      </c>
      <c r="I578" s="675">
        <v>63016.153999999995</v>
      </c>
      <c r="J578" s="675">
        <v>0</v>
      </c>
      <c r="K578" s="676"/>
      <c r="L578" s="676"/>
      <c r="M578" s="676"/>
      <c r="N578" s="676"/>
      <c r="O578" s="589"/>
      <c r="P578" s="719"/>
    </row>
    <row r="579" spans="1:16" x14ac:dyDescent="0.25">
      <c r="A579" s="72"/>
      <c r="B579" s="168" t="s">
        <v>2098</v>
      </c>
      <c r="C579" s="276"/>
      <c r="D579" s="276"/>
      <c r="E579" s="222"/>
      <c r="F579" s="222"/>
      <c r="G579" s="222"/>
      <c r="H579" s="222">
        <v>28685.4</v>
      </c>
      <c r="I579" s="222"/>
      <c r="J579" s="222"/>
      <c r="K579" s="178"/>
      <c r="L579" s="74"/>
      <c r="M579" s="74"/>
      <c r="N579" s="72"/>
      <c r="O579" s="590"/>
      <c r="P579" s="720"/>
    </row>
    <row r="580" spans="1:16" x14ac:dyDescent="0.25">
      <c r="A580" s="72"/>
      <c r="B580" s="168"/>
      <c r="C580" s="276"/>
      <c r="D580" s="276"/>
      <c r="E580" s="222"/>
      <c r="F580" s="222"/>
      <c r="G580" s="222"/>
      <c r="H580" s="222"/>
      <c r="I580" s="222"/>
      <c r="J580" s="222"/>
      <c r="K580" s="72"/>
      <c r="L580" s="72"/>
      <c r="M580" s="72"/>
      <c r="N580" s="72"/>
      <c r="O580" s="590"/>
      <c r="P580" s="720"/>
    </row>
    <row r="581" spans="1:16" x14ac:dyDescent="0.25">
      <c r="A581" s="14">
        <v>28</v>
      </c>
      <c r="B581" s="168" t="s">
        <v>2099</v>
      </c>
      <c r="C581" s="14"/>
      <c r="D581" s="14"/>
      <c r="E581" s="70">
        <v>1080068.5320000001</v>
      </c>
      <c r="F581" s="70">
        <v>662842.08600000001</v>
      </c>
      <c r="G581" s="70">
        <v>321185.21400000004</v>
      </c>
      <c r="H581" s="70">
        <v>258169.06</v>
      </c>
      <c r="I581" s="70">
        <v>63016.153999999995</v>
      </c>
      <c r="J581" s="70">
        <v>0</v>
      </c>
      <c r="K581" s="14"/>
      <c r="L581" s="14"/>
      <c r="M581" s="14"/>
      <c r="N581" s="14"/>
      <c r="O581" s="109"/>
      <c r="P581" s="720"/>
    </row>
    <row r="582" spans="1:16" x14ac:dyDescent="0.25">
      <c r="A582" s="72"/>
      <c r="B582" s="78" t="s">
        <v>572</v>
      </c>
      <c r="C582" s="14"/>
      <c r="D582" s="14"/>
      <c r="E582" s="76"/>
      <c r="F582" s="76"/>
      <c r="G582" s="76"/>
      <c r="H582" s="76"/>
      <c r="I582" s="70"/>
      <c r="J582" s="70"/>
      <c r="K582" s="14"/>
      <c r="L582" s="14"/>
      <c r="M582" s="14"/>
      <c r="N582" s="14"/>
      <c r="O582" s="109"/>
      <c r="P582" s="720"/>
    </row>
    <row r="583" spans="1:16" x14ac:dyDescent="0.25">
      <c r="A583" s="677">
        <v>4</v>
      </c>
      <c r="B583" s="769" t="s">
        <v>112</v>
      </c>
      <c r="C583" s="769"/>
      <c r="D583" s="769"/>
      <c r="E583" s="678">
        <v>101612.109</v>
      </c>
      <c r="F583" s="678">
        <v>49460.380000000005</v>
      </c>
      <c r="G583" s="678">
        <v>49460.380000000005</v>
      </c>
      <c r="H583" s="678">
        <v>43888.5</v>
      </c>
      <c r="I583" s="678">
        <v>5571.880000000001</v>
      </c>
      <c r="J583" s="678">
        <v>0</v>
      </c>
      <c r="K583" s="677"/>
      <c r="L583" s="677"/>
      <c r="M583" s="677"/>
      <c r="N583" s="677"/>
      <c r="O583" s="591"/>
      <c r="P583" s="720"/>
    </row>
    <row r="584" spans="1:16" ht="110.25" x14ac:dyDescent="0.25">
      <c r="A584" s="679">
        <v>1</v>
      </c>
      <c r="B584" s="680" t="s">
        <v>2100</v>
      </c>
      <c r="C584" s="681" t="s">
        <v>42</v>
      </c>
      <c r="D584" s="682" t="s">
        <v>2101</v>
      </c>
      <c r="E584" s="683">
        <v>15414.394</v>
      </c>
      <c r="F584" s="683">
        <v>11777.569</v>
      </c>
      <c r="G584" s="683">
        <v>11777.569</v>
      </c>
      <c r="H584" s="683">
        <v>10599</v>
      </c>
      <c r="I584" s="683">
        <v>1178.569</v>
      </c>
      <c r="J584" s="683">
        <v>0</v>
      </c>
      <c r="K584" s="684" t="s">
        <v>23</v>
      </c>
      <c r="L584" s="685" t="s">
        <v>2102</v>
      </c>
      <c r="M584" s="679" t="s">
        <v>2103</v>
      </c>
      <c r="N584" s="686" t="s">
        <v>2104</v>
      </c>
      <c r="O584" s="449"/>
      <c r="P584" s="587" t="s">
        <v>2401</v>
      </c>
    </row>
    <row r="585" spans="1:16" ht="173.25" x14ac:dyDescent="0.25">
      <c r="A585" s="679">
        <v>2</v>
      </c>
      <c r="B585" s="687" t="s">
        <v>2105</v>
      </c>
      <c r="C585" s="681" t="s">
        <v>42</v>
      </c>
      <c r="D585" s="682" t="s">
        <v>529</v>
      </c>
      <c r="E585" s="683">
        <v>16520.09</v>
      </c>
      <c r="F585" s="683">
        <v>13065.16</v>
      </c>
      <c r="G585" s="683">
        <v>13065.16</v>
      </c>
      <c r="H585" s="683">
        <v>11758.5</v>
      </c>
      <c r="I585" s="683">
        <v>1306.6600000000001</v>
      </c>
      <c r="J585" s="683">
        <v>0</v>
      </c>
      <c r="K585" s="684" t="s">
        <v>23</v>
      </c>
      <c r="L585" s="679" t="s">
        <v>2106</v>
      </c>
      <c r="M585" s="679" t="s">
        <v>2107</v>
      </c>
      <c r="N585" s="686" t="s">
        <v>2104</v>
      </c>
      <c r="O585" s="449"/>
      <c r="P585" s="587" t="s">
        <v>2402</v>
      </c>
    </row>
    <row r="586" spans="1:16" ht="126" x14ac:dyDescent="0.25">
      <c r="A586" s="679">
        <v>3</v>
      </c>
      <c r="B586" s="688" t="s">
        <v>2108</v>
      </c>
      <c r="C586" s="681" t="s">
        <v>2109</v>
      </c>
      <c r="D586" s="682" t="s">
        <v>529</v>
      </c>
      <c r="E586" s="683">
        <v>34744.247000000003</v>
      </c>
      <c r="F586" s="683">
        <v>16115.9</v>
      </c>
      <c r="G586" s="683">
        <v>16115.9</v>
      </c>
      <c r="H586" s="683">
        <v>13880</v>
      </c>
      <c r="I586" s="683">
        <v>2235.9</v>
      </c>
      <c r="J586" s="683">
        <v>0</v>
      </c>
      <c r="K586" s="684" t="s">
        <v>23</v>
      </c>
      <c r="L586" s="679" t="s">
        <v>2110</v>
      </c>
      <c r="M586" s="679" t="s">
        <v>2111</v>
      </c>
      <c r="N586" s="686" t="s">
        <v>2104</v>
      </c>
      <c r="O586" s="449"/>
      <c r="P586" s="587" t="s">
        <v>2403</v>
      </c>
    </row>
    <row r="587" spans="1:16" ht="126" x14ac:dyDescent="0.25">
      <c r="A587" s="679">
        <v>4</v>
      </c>
      <c r="B587" s="687" t="s">
        <v>2112</v>
      </c>
      <c r="C587" s="681" t="s">
        <v>208</v>
      </c>
      <c r="D587" s="679" t="s">
        <v>2113</v>
      </c>
      <c r="E587" s="689">
        <v>34933.377999999997</v>
      </c>
      <c r="F587" s="690">
        <v>8501.7510000000002</v>
      </c>
      <c r="G587" s="683">
        <v>8501.7510000000002</v>
      </c>
      <c r="H587" s="683">
        <v>7651</v>
      </c>
      <c r="I587" s="683">
        <v>850.75099999999998</v>
      </c>
      <c r="J587" s="683">
        <v>0</v>
      </c>
      <c r="K587" s="684" t="s">
        <v>23</v>
      </c>
      <c r="L587" s="213" t="s">
        <v>2114</v>
      </c>
      <c r="M587" s="213" t="s">
        <v>2115</v>
      </c>
      <c r="N587" s="686" t="s">
        <v>2104</v>
      </c>
      <c r="O587" s="449"/>
      <c r="P587" s="587" t="s">
        <v>1353</v>
      </c>
    </row>
    <row r="588" spans="1:16" x14ac:dyDescent="0.25">
      <c r="A588" s="677">
        <v>14</v>
      </c>
      <c r="B588" s="763" t="s">
        <v>2116</v>
      </c>
      <c r="C588" s="763"/>
      <c r="D588" s="763"/>
      <c r="E588" s="691">
        <v>369931.24800000002</v>
      </c>
      <c r="F588" s="691">
        <v>242814.65</v>
      </c>
      <c r="G588" s="691">
        <v>144134.72500000001</v>
      </c>
      <c r="H588" s="691">
        <v>117119.81</v>
      </c>
      <c r="I588" s="691">
        <v>27014.914999999997</v>
      </c>
      <c r="J588" s="691">
        <v>0</v>
      </c>
      <c r="K588" s="692"/>
      <c r="L588" s="693"/>
      <c r="M588" s="694"/>
      <c r="N588" s="694"/>
      <c r="O588" s="449"/>
      <c r="P588" s="588"/>
    </row>
    <row r="589" spans="1:16" ht="126" x14ac:dyDescent="0.25">
      <c r="A589" s="679">
        <v>5</v>
      </c>
      <c r="B589" s="687" t="s">
        <v>2117</v>
      </c>
      <c r="C589" s="681" t="s">
        <v>63</v>
      </c>
      <c r="D589" s="682" t="s">
        <v>529</v>
      </c>
      <c r="E589" s="683">
        <v>35347.120999999999</v>
      </c>
      <c r="F589" s="683">
        <v>19149.491999999998</v>
      </c>
      <c r="G589" s="683">
        <v>19149.491999999998</v>
      </c>
      <c r="H589" s="683">
        <v>17234.491999999998</v>
      </c>
      <c r="I589" s="683">
        <v>1915</v>
      </c>
      <c r="J589" s="683">
        <v>0</v>
      </c>
      <c r="K589" s="684" t="s">
        <v>23</v>
      </c>
      <c r="L589" s="213" t="s">
        <v>2118</v>
      </c>
      <c r="M589" s="679" t="s">
        <v>2119</v>
      </c>
      <c r="N589" s="686" t="s">
        <v>2120</v>
      </c>
      <c r="O589" s="449"/>
      <c r="P589" s="587" t="s">
        <v>2401</v>
      </c>
    </row>
    <row r="590" spans="1:16" ht="189" x14ac:dyDescent="0.25">
      <c r="A590" s="679">
        <v>6</v>
      </c>
      <c r="B590" s="687" t="s">
        <v>2121</v>
      </c>
      <c r="C590" s="681" t="s">
        <v>63</v>
      </c>
      <c r="D590" s="679" t="s">
        <v>2122</v>
      </c>
      <c r="E590" s="683">
        <v>20196.784</v>
      </c>
      <c r="F590" s="683">
        <v>7874.7920000000004</v>
      </c>
      <c r="G590" s="683">
        <v>7874.7919999999995</v>
      </c>
      <c r="H590" s="683">
        <v>6812</v>
      </c>
      <c r="I590" s="683">
        <v>1062.7919999999999</v>
      </c>
      <c r="J590" s="683">
        <v>0</v>
      </c>
      <c r="K590" s="684" t="s">
        <v>23</v>
      </c>
      <c r="L590" s="679" t="s">
        <v>2123</v>
      </c>
      <c r="M590" s="679" t="s">
        <v>2124</v>
      </c>
      <c r="N590" s="686" t="s">
        <v>2120</v>
      </c>
      <c r="O590" s="449"/>
      <c r="P590" s="587" t="s">
        <v>2404</v>
      </c>
    </row>
    <row r="591" spans="1:16" ht="173.25" x14ac:dyDescent="0.25">
      <c r="A591" s="679">
        <v>7</v>
      </c>
      <c r="B591" s="687" t="s">
        <v>2125</v>
      </c>
      <c r="C591" s="681" t="s">
        <v>63</v>
      </c>
      <c r="D591" s="679" t="s">
        <v>2126</v>
      </c>
      <c r="E591" s="683">
        <v>40853.991999999998</v>
      </c>
      <c r="F591" s="683">
        <v>22543.547999999999</v>
      </c>
      <c r="G591" s="683">
        <v>22543.547999999999</v>
      </c>
      <c r="H591" s="683">
        <v>18000</v>
      </c>
      <c r="I591" s="689">
        <v>4543.5479999999998</v>
      </c>
      <c r="J591" s="683">
        <v>0</v>
      </c>
      <c r="K591" s="684" t="s">
        <v>23</v>
      </c>
      <c r="L591" s="685" t="s">
        <v>2127</v>
      </c>
      <c r="M591" s="679" t="s">
        <v>2128</v>
      </c>
      <c r="N591" s="686" t="s">
        <v>2120</v>
      </c>
      <c r="O591" s="449"/>
      <c r="P591" s="587" t="s">
        <v>2402</v>
      </c>
    </row>
    <row r="592" spans="1:16" ht="126" x14ac:dyDescent="0.25">
      <c r="A592" s="679">
        <v>8</v>
      </c>
      <c r="B592" s="687" t="s">
        <v>2129</v>
      </c>
      <c r="C592" s="679" t="s">
        <v>42</v>
      </c>
      <c r="D592" s="679" t="s">
        <v>739</v>
      </c>
      <c r="E592" s="683">
        <v>5417.26</v>
      </c>
      <c r="F592" s="683">
        <v>2584.4659999999999</v>
      </c>
      <c r="G592" s="683">
        <v>2584.4659999999999</v>
      </c>
      <c r="H592" s="683">
        <v>2325.6</v>
      </c>
      <c r="I592" s="683">
        <v>258.86599999999999</v>
      </c>
      <c r="J592" s="683">
        <v>0</v>
      </c>
      <c r="K592" s="684" t="s">
        <v>23</v>
      </c>
      <c r="L592" s="685" t="s">
        <v>2130</v>
      </c>
      <c r="M592" s="679" t="s">
        <v>2131</v>
      </c>
      <c r="N592" s="679" t="s">
        <v>2120</v>
      </c>
      <c r="O592" s="449"/>
      <c r="P592" s="587" t="s">
        <v>2405</v>
      </c>
    </row>
    <row r="593" spans="1:16" ht="126" x14ac:dyDescent="0.25">
      <c r="A593" s="679">
        <v>9</v>
      </c>
      <c r="B593" s="687" t="s">
        <v>2132</v>
      </c>
      <c r="C593" s="679" t="s">
        <v>42</v>
      </c>
      <c r="D593" s="679" t="s">
        <v>739</v>
      </c>
      <c r="E593" s="683">
        <v>7171.9470000000001</v>
      </c>
      <c r="F593" s="683">
        <v>1170</v>
      </c>
      <c r="G593" s="683">
        <v>1170</v>
      </c>
      <c r="H593" s="683">
        <v>1053</v>
      </c>
      <c r="I593" s="683">
        <v>117</v>
      </c>
      <c r="J593" s="683">
        <v>0</v>
      </c>
      <c r="K593" s="684" t="s">
        <v>23</v>
      </c>
      <c r="L593" s="679" t="s">
        <v>2133</v>
      </c>
      <c r="M593" s="679" t="s">
        <v>2134</v>
      </c>
      <c r="N593" s="679" t="s">
        <v>2120</v>
      </c>
      <c r="O593" s="449"/>
      <c r="P593" s="587" t="s">
        <v>2405</v>
      </c>
    </row>
    <row r="594" spans="1:16" ht="141.75" x14ac:dyDescent="0.25">
      <c r="A594" s="679">
        <v>10</v>
      </c>
      <c r="B594" s="680" t="s">
        <v>2135</v>
      </c>
      <c r="C594" s="681" t="s">
        <v>42</v>
      </c>
      <c r="D594" s="679" t="s">
        <v>739</v>
      </c>
      <c r="E594" s="683">
        <v>11020.085999999999</v>
      </c>
      <c r="F594" s="683">
        <v>3771.355</v>
      </c>
      <c r="G594" s="683">
        <v>3771.355</v>
      </c>
      <c r="H594" s="683">
        <v>3000</v>
      </c>
      <c r="I594" s="683">
        <v>771.35500000000002</v>
      </c>
      <c r="J594" s="683">
        <v>0</v>
      </c>
      <c r="K594" s="684" t="s">
        <v>23</v>
      </c>
      <c r="L594" s="679" t="s">
        <v>2136</v>
      </c>
      <c r="M594" s="679" t="s">
        <v>2137</v>
      </c>
      <c r="N594" s="679" t="s">
        <v>2120</v>
      </c>
      <c r="O594" s="449"/>
      <c r="P594" s="587" t="s">
        <v>2405</v>
      </c>
    </row>
    <row r="595" spans="1:16" ht="141.75" x14ac:dyDescent="0.25">
      <c r="A595" s="679">
        <v>11</v>
      </c>
      <c r="B595" s="687" t="s">
        <v>2138</v>
      </c>
      <c r="C595" s="679" t="s">
        <v>42</v>
      </c>
      <c r="D595" s="679" t="s">
        <v>739</v>
      </c>
      <c r="E595" s="683">
        <v>6720.5969999999998</v>
      </c>
      <c r="F595" s="683">
        <v>4245.5</v>
      </c>
      <c r="G595" s="683">
        <v>4245.5</v>
      </c>
      <c r="H595" s="683">
        <v>3614.0880000000002</v>
      </c>
      <c r="I595" s="683">
        <v>631.41200000000003</v>
      </c>
      <c r="J595" s="683">
        <v>0</v>
      </c>
      <c r="K595" s="684" t="s">
        <v>23</v>
      </c>
      <c r="L595" s="679" t="s">
        <v>2139</v>
      </c>
      <c r="M595" s="679" t="s">
        <v>2140</v>
      </c>
      <c r="N595" s="679" t="s">
        <v>2141</v>
      </c>
      <c r="O595" s="449"/>
      <c r="P595" s="587" t="s">
        <v>2405</v>
      </c>
    </row>
    <row r="596" spans="1:16" ht="110.25" x14ac:dyDescent="0.25">
      <c r="A596" s="695">
        <v>12</v>
      </c>
      <c r="B596" s="687" t="s">
        <v>2142</v>
      </c>
      <c r="C596" s="681" t="s">
        <v>28</v>
      </c>
      <c r="D596" s="679" t="s">
        <v>739</v>
      </c>
      <c r="E596" s="683">
        <v>8071.3</v>
      </c>
      <c r="F596" s="683">
        <v>5478.57</v>
      </c>
      <c r="G596" s="683">
        <v>2890</v>
      </c>
      <c r="H596" s="683">
        <v>2600</v>
      </c>
      <c r="I596" s="683">
        <v>290</v>
      </c>
      <c r="J596" s="683">
        <v>0</v>
      </c>
      <c r="K596" s="684" t="s">
        <v>23</v>
      </c>
      <c r="L596" s="679" t="s">
        <v>2143</v>
      </c>
      <c r="M596" s="679" t="s">
        <v>2144</v>
      </c>
      <c r="N596" s="679" t="s">
        <v>2145</v>
      </c>
      <c r="O596" s="449"/>
      <c r="P596" s="587" t="s">
        <v>2405</v>
      </c>
    </row>
    <row r="597" spans="1:16" ht="189" x14ac:dyDescent="0.25">
      <c r="A597" s="679">
        <v>13</v>
      </c>
      <c r="B597" s="687" t="s">
        <v>2146</v>
      </c>
      <c r="C597" s="681" t="s">
        <v>42</v>
      </c>
      <c r="D597" s="679" t="s">
        <v>739</v>
      </c>
      <c r="E597" s="683">
        <v>24397.921999999999</v>
      </c>
      <c r="F597" s="683">
        <v>21222.842000000001</v>
      </c>
      <c r="G597" s="683">
        <v>21222.842000000001</v>
      </c>
      <c r="H597" s="683">
        <v>16551</v>
      </c>
      <c r="I597" s="683">
        <v>4671.8419999999996</v>
      </c>
      <c r="J597" s="683">
        <v>0</v>
      </c>
      <c r="K597" s="684" t="s">
        <v>23</v>
      </c>
      <c r="L597" s="685" t="s">
        <v>2147</v>
      </c>
      <c r="M597" s="679" t="s">
        <v>2148</v>
      </c>
      <c r="N597" s="679" t="s">
        <v>2145</v>
      </c>
      <c r="O597" s="449"/>
      <c r="P597" s="587" t="s">
        <v>2406</v>
      </c>
    </row>
    <row r="598" spans="1:16" ht="141.75" x14ac:dyDescent="0.25">
      <c r="A598" s="695">
        <v>14</v>
      </c>
      <c r="B598" s="687" t="s">
        <v>2149</v>
      </c>
      <c r="C598" s="681" t="s">
        <v>28</v>
      </c>
      <c r="D598" s="679" t="s">
        <v>2150</v>
      </c>
      <c r="E598" s="683">
        <v>13867.168</v>
      </c>
      <c r="F598" s="690">
        <v>10197.817999999999</v>
      </c>
      <c r="G598" s="683">
        <v>5000</v>
      </c>
      <c r="H598" s="683">
        <v>4500</v>
      </c>
      <c r="I598" s="683">
        <v>500</v>
      </c>
      <c r="J598" s="683">
        <v>0</v>
      </c>
      <c r="K598" s="684" t="s">
        <v>23</v>
      </c>
      <c r="L598" s="685" t="s">
        <v>2151</v>
      </c>
      <c r="M598" s="679" t="s">
        <v>2152</v>
      </c>
      <c r="N598" s="679" t="s">
        <v>2153</v>
      </c>
      <c r="O598" s="449"/>
      <c r="P598" s="587" t="s">
        <v>2407</v>
      </c>
    </row>
    <row r="599" spans="1:16" ht="126" x14ac:dyDescent="0.25">
      <c r="A599" s="695">
        <v>15</v>
      </c>
      <c r="B599" s="687" t="s">
        <v>2154</v>
      </c>
      <c r="C599" s="679" t="s">
        <v>28</v>
      </c>
      <c r="D599" s="679" t="s">
        <v>529</v>
      </c>
      <c r="E599" s="683">
        <v>8884.0149999999994</v>
      </c>
      <c r="F599" s="683">
        <v>5269.759</v>
      </c>
      <c r="G599" s="683">
        <v>2900</v>
      </c>
      <c r="H599" s="683">
        <v>2600</v>
      </c>
      <c r="I599" s="683">
        <v>300</v>
      </c>
      <c r="J599" s="683">
        <v>0</v>
      </c>
      <c r="K599" s="684" t="s">
        <v>23</v>
      </c>
      <c r="L599" s="679" t="s">
        <v>2155</v>
      </c>
      <c r="M599" s="696" t="s">
        <v>2156</v>
      </c>
      <c r="N599" s="679" t="s">
        <v>2145</v>
      </c>
      <c r="O599" s="449"/>
      <c r="P599" s="587" t="s">
        <v>1353</v>
      </c>
    </row>
    <row r="600" spans="1:16" ht="110.25" x14ac:dyDescent="0.25">
      <c r="A600" s="695">
        <v>16</v>
      </c>
      <c r="B600" s="687" t="s">
        <v>2157</v>
      </c>
      <c r="C600" s="681" t="s">
        <v>28</v>
      </c>
      <c r="D600" s="679" t="s">
        <v>529</v>
      </c>
      <c r="E600" s="683">
        <v>12093.575999999999</v>
      </c>
      <c r="F600" s="683">
        <v>8388.3279999999995</v>
      </c>
      <c r="G600" s="683">
        <v>4671.63</v>
      </c>
      <c r="H600" s="683">
        <v>3829.63</v>
      </c>
      <c r="I600" s="683">
        <v>842</v>
      </c>
      <c r="J600" s="683">
        <v>0</v>
      </c>
      <c r="K600" s="684" t="s">
        <v>23</v>
      </c>
      <c r="L600" s="679" t="s">
        <v>2158</v>
      </c>
      <c r="M600" s="696" t="s">
        <v>2159</v>
      </c>
      <c r="N600" s="679" t="s">
        <v>2145</v>
      </c>
      <c r="O600" s="449"/>
      <c r="P600" s="587" t="s">
        <v>1353</v>
      </c>
    </row>
    <row r="601" spans="1:16" ht="110.25" x14ac:dyDescent="0.25">
      <c r="A601" s="695">
        <v>17</v>
      </c>
      <c r="B601" s="687" t="s">
        <v>2160</v>
      </c>
      <c r="C601" s="681" t="s">
        <v>38</v>
      </c>
      <c r="D601" s="679" t="s">
        <v>529</v>
      </c>
      <c r="E601" s="683">
        <v>74357.024000000005</v>
      </c>
      <c r="F601" s="683">
        <v>59794.656000000003</v>
      </c>
      <c r="G601" s="683">
        <v>11111.1</v>
      </c>
      <c r="H601" s="683">
        <v>10000</v>
      </c>
      <c r="I601" s="683">
        <v>1111.0999999999999</v>
      </c>
      <c r="J601" s="683">
        <v>0</v>
      </c>
      <c r="K601" s="684" t="s">
        <v>23</v>
      </c>
      <c r="L601" s="685" t="s">
        <v>2161</v>
      </c>
      <c r="M601" s="696" t="s">
        <v>2162</v>
      </c>
      <c r="N601" s="679" t="s">
        <v>2145</v>
      </c>
      <c r="O601" s="449"/>
      <c r="P601" s="587" t="s">
        <v>2408</v>
      </c>
    </row>
    <row r="602" spans="1:16" ht="141.75" x14ac:dyDescent="0.25">
      <c r="A602" s="695">
        <v>18</v>
      </c>
      <c r="B602" s="687" t="s">
        <v>2163</v>
      </c>
      <c r="C602" s="679" t="s">
        <v>38</v>
      </c>
      <c r="D602" s="679" t="s">
        <v>2164</v>
      </c>
      <c r="E602" s="683">
        <v>101532.45600000001</v>
      </c>
      <c r="F602" s="683">
        <v>71123.524000000005</v>
      </c>
      <c r="G602" s="683">
        <v>35000</v>
      </c>
      <c r="H602" s="683">
        <v>25000</v>
      </c>
      <c r="I602" s="683">
        <v>10000</v>
      </c>
      <c r="J602" s="683">
        <v>0</v>
      </c>
      <c r="K602" s="684" t="s">
        <v>23</v>
      </c>
      <c r="L602" s="685" t="s">
        <v>2165</v>
      </c>
      <c r="M602" s="696" t="s">
        <v>2166</v>
      </c>
      <c r="N602" s="679" t="s">
        <v>2145</v>
      </c>
      <c r="O602" s="449"/>
      <c r="P602" s="587" t="s">
        <v>2407</v>
      </c>
    </row>
    <row r="603" spans="1:16" x14ac:dyDescent="0.25">
      <c r="A603" s="697">
        <v>10</v>
      </c>
      <c r="B603" s="763" t="s">
        <v>2167</v>
      </c>
      <c r="C603" s="763"/>
      <c r="D603" s="763"/>
      <c r="E603" s="691">
        <v>608525.17500000005</v>
      </c>
      <c r="F603" s="691">
        <v>370567.05599999998</v>
      </c>
      <c r="G603" s="691">
        <v>127590.109</v>
      </c>
      <c r="H603" s="691">
        <v>97160.75</v>
      </c>
      <c r="I603" s="691">
        <v>30429.359</v>
      </c>
      <c r="J603" s="691">
        <v>0</v>
      </c>
      <c r="K603" s="692"/>
      <c r="L603" s="698"/>
      <c r="M603" s="699"/>
      <c r="N603" s="694"/>
      <c r="O603" s="449"/>
      <c r="P603" s="588"/>
    </row>
    <row r="604" spans="1:16" ht="173.25" x14ac:dyDescent="0.25">
      <c r="A604" s="679">
        <v>19</v>
      </c>
      <c r="B604" s="700" t="s">
        <v>2168</v>
      </c>
      <c r="C604" s="679" t="s">
        <v>63</v>
      </c>
      <c r="D604" s="679" t="s">
        <v>776</v>
      </c>
      <c r="E604" s="683">
        <v>27326.04</v>
      </c>
      <c r="F604" s="683">
        <v>13167.888000000001</v>
      </c>
      <c r="G604" s="683">
        <v>13167.887999999999</v>
      </c>
      <c r="H604" s="683">
        <v>11851</v>
      </c>
      <c r="I604" s="683">
        <v>1316.8879999999999</v>
      </c>
      <c r="J604" s="683">
        <v>0</v>
      </c>
      <c r="K604" s="684" t="s">
        <v>23</v>
      </c>
      <c r="L604" s="679" t="s">
        <v>2169</v>
      </c>
      <c r="M604" s="679" t="s">
        <v>2170</v>
      </c>
      <c r="N604" s="686" t="s">
        <v>2104</v>
      </c>
      <c r="O604" s="449"/>
      <c r="P604" s="587" t="s">
        <v>2402</v>
      </c>
    </row>
    <row r="605" spans="1:16" ht="173.25" x14ac:dyDescent="0.25">
      <c r="A605" s="679">
        <v>20</v>
      </c>
      <c r="B605" s="701" t="s">
        <v>2171</v>
      </c>
      <c r="C605" s="681" t="s">
        <v>2172</v>
      </c>
      <c r="D605" s="682" t="s">
        <v>2173</v>
      </c>
      <c r="E605" s="683">
        <v>59846.417999999998</v>
      </c>
      <c r="F605" s="683">
        <v>34817.758000000002</v>
      </c>
      <c r="G605" s="683">
        <v>11111.1</v>
      </c>
      <c r="H605" s="683">
        <v>10000</v>
      </c>
      <c r="I605" s="683">
        <v>1111.0999999999999</v>
      </c>
      <c r="J605" s="683">
        <v>0</v>
      </c>
      <c r="K605" s="684" t="s">
        <v>23</v>
      </c>
      <c r="L605" s="679" t="s">
        <v>2174</v>
      </c>
      <c r="M605" s="679" t="s">
        <v>2175</v>
      </c>
      <c r="N605" s="686" t="s">
        <v>2104</v>
      </c>
      <c r="O605" s="449"/>
      <c r="P605" s="587" t="s">
        <v>2402</v>
      </c>
    </row>
    <row r="606" spans="1:16" ht="141.75" x14ac:dyDescent="0.25">
      <c r="A606" s="695">
        <v>21</v>
      </c>
      <c r="B606" s="687" t="s">
        <v>2176</v>
      </c>
      <c r="C606" s="681" t="s">
        <v>38</v>
      </c>
      <c r="D606" s="679" t="s">
        <v>2177</v>
      </c>
      <c r="E606" s="683">
        <v>32186.75</v>
      </c>
      <c r="F606" s="683">
        <v>24877.438999999998</v>
      </c>
      <c r="G606" s="683">
        <v>11127.2</v>
      </c>
      <c r="H606" s="683">
        <v>10000</v>
      </c>
      <c r="I606" s="683">
        <v>1127.2</v>
      </c>
      <c r="J606" s="683">
        <v>0</v>
      </c>
      <c r="K606" s="684" t="s">
        <v>23</v>
      </c>
      <c r="L606" s="679" t="s">
        <v>2178</v>
      </c>
      <c r="M606" s="682" t="s">
        <v>2179</v>
      </c>
      <c r="N606" s="682" t="s">
        <v>2180</v>
      </c>
      <c r="O606" s="449"/>
      <c r="P606" s="587" t="s">
        <v>2407</v>
      </c>
    </row>
    <row r="607" spans="1:16" ht="141.75" x14ac:dyDescent="0.25">
      <c r="A607" s="695">
        <v>22</v>
      </c>
      <c r="B607" s="687" t="s">
        <v>2181</v>
      </c>
      <c r="C607" s="681" t="s">
        <v>63</v>
      </c>
      <c r="D607" s="679" t="s">
        <v>739</v>
      </c>
      <c r="E607" s="683">
        <v>9786.8279999999995</v>
      </c>
      <c r="F607" s="702">
        <v>3354.221</v>
      </c>
      <c r="G607" s="683">
        <v>3354.221</v>
      </c>
      <c r="H607" s="683">
        <v>2000</v>
      </c>
      <c r="I607" s="683">
        <v>1354.221</v>
      </c>
      <c r="J607" s="683">
        <v>0</v>
      </c>
      <c r="K607" s="684" t="s">
        <v>23</v>
      </c>
      <c r="L607" s="679" t="s">
        <v>2182</v>
      </c>
      <c r="M607" s="682" t="s">
        <v>2183</v>
      </c>
      <c r="N607" s="682" t="s">
        <v>2184</v>
      </c>
      <c r="O607" s="449"/>
      <c r="P607" s="587" t="s">
        <v>2185</v>
      </c>
    </row>
    <row r="608" spans="1:16" ht="173.25" x14ac:dyDescent="0.25">
      <c r="A608" s="679">
        <v>23</v>
      </c>
      <c r="B608" s="687" t="s">
        <v>2186</v>
      </c>
      <c r="C608" s="681" t="s">
        <v>2187</v>
      </c>
      <c r="D608" s="679" t="s">
        <v>2188</v>
      </c>
      <c r="E608" s="683">
        <v>53584.748</v>
      </c>
      <c r="F608" s="689">
        <v>27573.148000000001</v>
      </c>
      <c r="G608" s="683">
        <v>16800</v>
      </c>
      <c r="H608" s="683">
        <v>15120</v>
      </c>
      <c r="I608" s="683">
        <v>1680</v>
      </c>
      <c r="J608" s="683">
        <v>0</v>
      </c>
      <c r="K608" s="684" t="s">
        <v>23</v>
      </c>
      <c r="L608" s="679" t="s">
        <v>2189</v>
      </c>
      <c r="M608" s="679" t="s">
        <v>2190</v>
      </c>
      <c r="N608" s="686" t="s">
        <v>2104</v>
      </c>
      <c r="O608" s="449"/>
      <c r="P608" s="587" t="s">
        <v>2402</v>
      </c>
    </row>
    <row r="609" spans="1:16" ht="126" x14ac:dyDescent="0.25">
      <c r="A609" s="695">
        <v>24</v>
      </c>
      <c r="B609" s="687" t="s">
        <v>2191</v>
      </c>
      <c r="C609" s="681" t="s">
        <v>2192</v>
      </c>
      <c r="D609" s="682" t="s">
        <v>2193</v>
      </c>
      <c r="E609" s="683">
        <v>43431.896999999997</v>
      </c>
      <c r="F609" s="683">
        <v>20675.039000000001</v>
      </c>
      <c r="G609" s="683">
        <v>14450</v>
      </c>
      <c r="H609" s="683">
        <v>13000</v>
      </c>
      <c r="I609" s="683">
        <v>1450</v>
      </c>
      <c r="J609" s="683">
        <v>0</v>
      </c>
      <c r="K609" s="684" t="s">
        <v>23</v>
      </c>
      <c r="L609" s="679" t="s">
        <v>2194</v>
      </c>
      <c r="M609" s="682" t="s">
        <v>2195</v>
      </c>
      <c r="N609" s="682" t="s">
        <v>2180</v>
      </c>
      <c r="O609" s="449"/>
      <c r="P609" s="587" t="s">
        <v>2405</v>
      </c>
    </row>
    <row r="610" spans="1:16" ht="141.75" x14ac:dyDescent="0.25">
      <c r="A610" s="695">
        <v>25</v>
      </c>
      <c r="B610" s="687" t="s">
        <v>2196</v>
      </c>
      <c r="C610" s="681" t="s">
        <v>63</v>
      </c>
      <c r="D610" s="679" t="s">
        <v>739</v>
      </c>
      <c r="E610" s="683">
        <v>16364.11</v>
      </c>
      <c r="F610" s="683">
        <v>3125.1</v>
      </c>
      <c r="G610" s="683">
        <v>3125.1</v>
      </c>
      <c r="H610" s="683">
        <v>2000</v>
      </c>
      <c r="I610" s="683">
        <v>1125.0999999999999</v>
      </c>
      <c r="J610" s="683">
        <v>0</v>
      </c>
      <c r="K610" s="684" t="s">
        <v>23</v>
      </c>
      <c r="L610" s="679" t="s">
        <v>2197</v>
      </c>
      <c r="M610" s="696" t="s">
        <v>2198</v>
      </c>
      <c r="N610" s="682" t="s">
        <v>2184</v>
      </c>
      <c r="O610" s="449"/>
      <c r="P610" s="587" t="s">
        <v>2405</v>
      </c>
    </row>
    <row r="611" spans="1:16" ht="126" x14ac:dyDescent="0.25">
      <c r="A611" s="695">
        <v>26</v>
      </c>
      <c r="B611" s="687" t="s">
        <v>2199</v>
      </c>
      <c r="C611" s="703" t="s">
        <v>2214</v>
      </c>
      <c r="D611" s="679" t="s">
        <v>2200</v>
      </c>
      <c r="E611" s="683">
        <v>13852.290999999999</v>
      </c>
      <c r="F611" s="683">
        <v>6565</v>
      </c>
      <c r="G611" s="683">
        <v>3335</v>
      </c>
      <c r="H611" s="683">
        <v>3000</v>
      </c>
      <c r="I611" s="683">
        <v>335</v>
      </c>
      <c r="J611" s="683">
        <v>0</v>
      </c>
      <c r="K611" s="684" t="s">
        <v>23</v>
      </c>
      <c r="L611" s="679" t="s">
        <v>2201</v>
      </c>
      <c r="M611" s="696" t="s">
        <v>2202</v>
      </c>
      <c r="N611" s="686" t="s">
        <v>2203</v>
      </c>
      <c r="O611" s="449"/>
      <c r="P611" s="587" t="s">
        <v>2405</v>
      </c>
    </row>
    <row r="612" spans="1:16" ht="126" x14ac:dyDescent="0.25">
      <c r="A612" s="695">
        <v>27</v>
      </c>
      <c r="B612" s="687" t="s">
        <v>2204</v>
      </c>
      <c r="C612" s="681" t="s">
        <v>28</v>
      </c>
      <c r="D612" s="679" t="s">
        <v>2205</v>
      </c>
      <c r="E612" s="683">
        <v>14096.767</v>
      </c>
      <c r="F612" s="683">
        <v>10630.217000000001</v>
      </c>
      <c r="G612" s="683">
        <v>5729.85</v>
      </c>
      <c r="H612" s="683">
        <v>4800</v>
      </c>
      <c r="I612" s="683">
        <v>929.85</v>
      </c>
      <c r="J612" s="683">
        <v>0</v>
      </c>
      <c r="K612" s="684" t="s">
        <v>23</v>
      </c>
      <c r="L612" s="685" t="s">
        <v>2206</v>
      </c>
      <c r="M612" s="679" t="s">
        <v>2207</v>
      </c>
      <c r="N612" s="686" t="s">
        <v>2208</v>
      </c>
      <c r="O612" s="449"/>
      <c r="P612" s="587" t="s">
        <v>2185</v>
      </c>
    </row>
    <row r="613" spans="1:16" ht="110.25" x14ac:dyDescent="0.25">
      <c r="A613" s="695">
        <v>28</v>
      </c>
      <c r="B613" s="680" t="s">
        <v>2209</v>
      </c>
      <c r="C613" s="681" t="s">
        <v>38</v>
      </c>
      <c r="D613" s="679" t="s">
        <v>2210</v>
      </c>
      <c r="E613" s="683">
        <v>338049.326</v>
      </c>
      <c r="F613" s="683">
        <v>225781.24600000001</v>
      </c>
      <c r="G613" s="683">
        <v>45389.75</v>
      </c>
      <c r="H613" s="683">
        <v>25389.75</v>
      </c>
      <c r="I613" s="683">
        <v>20000</v>
      </c>
      <c r="J613" s="683">
        <v>0</v>
      </c>
      <c r="K613" s="684" t="s">
        <v>23</v>
      </c>
      <c r="L613" s="685" t="s">
        <v>2211</v>
      </c>
      <c r="M613" s="704" t="s">
        <v>2212</v>
      </c>
      <c r="N613" s="682" t="s">
        <v>2213</v>
      </c>
      <c r="O613" s="449"/>
      <c r="P613" s="587" t="s">
        <v>2405</v>
      </c>
    </row>
    <row r="614" spans="1:16" s="565" customFormat="1" x14ac:dyDescent="0.25">
      <c r="A614" s="458"/>
      <c r="B614" s="610" t="s">
        <v>2275</v>
      </c>
      <c r="C614" s="193"/>
      <c r="D614" s="193"/>
      <c r="E614" s="193"/>
      <c r="F614" s="193"/>
      <c r="G614" s="193"/>
      <c r="H614" s="192">
        <v>205925.97399999999</v>
      </c>
      <c r="I614" s="458"/>
      <c r="J614" s="458"/>
      <c r="K614" s="458"/>
      <c r="L614" s="458"/>
      <c r="M614" s="458"/>
      <c r="N614" s="193"/>
      <c r="O614" s="395"/>
      <c r="P614" s="719"/>
    </row>
    <row r="615" spans="1:16" x14ac:dyDescent="0.25">
      <c r="A615" s="449"/>
      <c r="B615" s="73" t="s">
        <v>399</v>
      </c>
      <c r="C615" s="73"/>
      <c r="D615" s="73"/>
      <c r="E615" s="178"/>
      <c r="F615" s="178"/>
      <c r="G615" s="178"/>
      <c r="H615" s="178">
        <v>33718.957919999986</v>
      </c>
      <c r="I615" s="178"/>
      <c r="J615" s="178"/>
      <c r="K615" s="72"/>
      <c r="L615" s="72"/>
      <c r="M615" s="72"/>
      <c r="N615" s="72"/>
      <c r="O615" s="72"/>
      <c r="P615" s="720"/>
    </row>
    <row r="616" spans="1:16" x14ac:dyDescent="0.25">
      <c r="A616" s="449"/>
      <c r="B616" s="73" t="s">
        <v>18</v>
      </c>
      <c r="C616" s="73"/>
      <c r="D616" s="73"/>
      <c r="E616" s="178">
        <v>438490.89708000002</v>
      </c>
      <c r="F616" s="178">
        <v>196964.88308</v>
      </c>
      <c r="G616" s="178">
        <v>196964.88308</v>
      </c>
      <c r="H616" s="178">
        <v>172207.01608</v>
      </c>
      <c r="I616" s="178">
        <v>24757.867000000002</v>
      </c>
      <c r="J616" s="178"/>
      <c r="K616" s="72"/>
      <c r="L616" s="72"/>
      <c r="M616" s="72"/>
      <c r="N616" s="72"/>
      <c r="O616" s="72"/>
      <c r="P616" s="720"/>
    </row>
    <row r="617" spans="1:16" x14ac:dyDescent="0.25">
      <c r="A617" s="72"/>
      <c r="B617" s="78" t="s">
        <v>2215</v>
      </c>
      <c r="C617" s="72"/>
      <c r="D617" s="72"/>
      <c r="E617" s="178">
        <v>44177.85</v>
      </c>
      <c r="F617" s="178">
        <v>20132.699999999997</v>
      </c>
      <c r="G617" s="178">
        <v>20132.700000000004</v>
      </c>
      <c r="H617" s="178">
        <v>18587.930000000004</v>
      </c>
      <c r="I617" s="178">
        <v>1544.77</v>
      </c>
      <c r="J617" s="178"/>
      <c r="K617" s="72"/>
      <c r="L617" s="72"/>
      <c r="M617" s="72"/>
      <c r="N617" s="72"/>
      <c r="O617" s="72"/>
      <c r="P617" s="720"/>
    </row>
    <row r="618" spans="1:16" ht="126" x14ac:dyDescent="0.25">
      <c r="A618" s="72">
        <v>1</v>
      </c>
      <c r="B618" s="592" t="s">
        <v>2216</v>
      </c>
      <c r="C618" s="277" t="s">
        <v>63</v>
      </c>
      <c r="D618" s="105" t="s">
        <v>2217</v>
      </c>
      <c r="E618" s="76">
        <v>44177.85</v>
      </c>
      <c r="F618" s="74">
        <v>20132.699999999997</v>
      </c>
      <c r="G618" s="74">
        <v>20132.700000000004</v>
      </c>
      <c r="H618" s="215">
        <v>18587.930000000004</v>
      </c>
      <c r="I618" s="76">
        <v>1544.77</v>
      </c>
      <c r="J618" s="72"/>
      <c r="K618" s="72" t="s">
        <v>23</v>
      </c>
      <c r="L618" s="277" t="s">
        <v>2218</v>
      </c>
      <c r="M618" s="593" t="s">
        <v>2219</v>
      </c>
      <c r="N618" s="101" t="s">
        <v>2220</v>
      </c>
      <c r="O618" s="449"/>
      <c r="P618" s="74" t="s">
        <v>2221</v>
      </c>
    </row>
    <row r="619" spans="1:16" x14ac:dyDescent="0.25">
      <c r="A619" s="290"/>
      <c r="B619" s="764" t="s">
        <v>588</v>
      </c>
      <c r="C619" s="764"/>
      <c r="D619" s="764"/>
      <c r="E619" s="594">
        <v>38221.652999999998</v>
      </c>
      <c r="F619" s="594">
        <v>26090.46</v>
      </c>
      <c r="G619" s="594">
        <v>26090.46</v>
      </c>
      <c r="H619" s="594">
        <v>22269.811999999998</v>
      </c>
      <c r="I619" s="594">
        <v>3820.6480000000001</v>
      </c>
      <c r="J619" s="594"/>
      <c r="K619" s="594"/>
      <c r="L619" s="290"/>
      <c r="M619" s="290"/>
      <c r="N619" s="290"/>
      <c r="O619" s="449"/>
      <c r="P619" s="74"/>
    </row>
    <row r="620" spans="1:16" ht="110.25" x14ac:dyDescent="0.25">
      <c r="A620" s="72">
        <v>2</v>
      </c>
      <c r="B620" s="595" t="s">
        <v>2222</v>
      </c>
      <c r="C620" s="593" t="s">
        <v>42</v>
      </c>
      <c r="D620" s="76" t="s">
        <v>2223</v>
      </c>
      <c r="E620" s="76">
        <v>11800.96</v>
      </c>
      <c r="F620" s="76">
        <v>7949.5559999999996</v>
      </c>
      <c r="G620" s="215">
        <v>7949.5559999999996</v>
      </c>
      <c r="H620" s="215">
        <v>5614.1589999999997</v>
      </c>
      <c r="I620" s="215">
        <v>2335.3969999999999</v>
      </c>
      <c r="J620" s="72"/>
      <c r="K620" s="72" t="s">
        <v>23</v>
      </c>
      <c r="L620" s="72" t="s">
        <v>2224</v>
      </c>
      <c r="M620" s="593" t="s">
        <v>2225</v>
      </c>
      <c r="N620" s="593" t="s">
        <v>2226</v>
      </c>
      <c r="O620" s="449"/>
      <c r="P620" s="74" t="s">
        <v>2221</v>
      </c>
    </row>
    <row r="621" spans="1:16" ht="157.5" x14ac:dyDescent="0.25">
      <c r="A621" s="72">
        <v>3</v>
      </c>
      <c r="B621" s="486" t="s">
        <v>2227</v>
      </c>
      <c r="C621" s="72" t="s">
        <v>42</v>
      </c>
      <c r="D621" s="72" t="s">
        <v>2228</v>
      </c>
      <c r="E621" s="72">
        <v>6344.9110000000001</v>
      </c>
      <c r="F621" s="74">
        <v>3693.9210000000003</v>
      </c>
      <c r="G621" s="74">
        <v>3693.9210000000003</v>
      </c>
      <c r="H621" s="74">
        <v>3653.3690000000001</v>
      </c>
      <c r="I621" s="74">
        <v>40.552000000000021</v>
      </c>
      <c r="J621" s="74"/>
      <c r="K621" s="72" t="s">
        <v>23</v>
      </c>
      <c r="L621" s="72" t="s">
        <v>2229</v>
      </c>
      <c r="M621" s="72" t="s">
        <v>2230</v>
      </c>
      <c r="N621" s="593" t="s">
        <v>2231</v>
      </c>
      <c r="O621" s="449"/>
      <c r="P621" s="74" t="s">
        <v>2409</v>
      </c>
    </row>
    <row r="622" spans="1:16" ht="110.25" x14ac:dyDescent="0.25">
      <c r="A622" s="72">
        <v>4</v>
      </c>
      <c r="B622" s="595" t="s">
        <v>2232</v>
      </c>
      <c r="C622" s="593" t="s">
        <v>42</v>
      </c>
      <c r="D622" s="76" t="s">
        <v>2233</v>
      </c>
      <c r="E622" s="76">
        <v>20075.781999999999</v>
      </c>
      <c r="F622" s="76">
        <v>14446.983</v>
      </c>
      <c r="G622" s="76">
        <v>14446.983</v>
      </c>
      <c r="H622" s="276">
        <v>13002.284</v>
      </c>
      <c r="I622" s="72">
        <v>1444.6990000000001</v>
      </c>
      <c r="J622" s="216"/>
      <c r="K622" s="72" t="s">
        <v>23</v>
      </c>
      <c r="L622" s="593" t="s">
        <v>2234</v>
      </c>
      <c r="M622" s="593" t="s">
        <v>2235</v>
      </c>
      <c r="N622" s="593" t="s">
        <v>2236</v>
      </c>
      <c r="O622" s="449"/>
      <c r="P622" s="74" t="s">
        <v>2221</v>
      </c>
    </row>
    <row r="623" spans="1:16" ht="47.25" x14ac:dyDescent="0.25">
      <c r="A623" s="72"/>
      <c r="B623" s="73" t="s">
        <v>2237</v>
      </c>
      <c r="C623" s="73"/>
      <c r="D623" s="73"/>
      <c r="E623" s="75">
        <v>356091.39408</v>
      </c>
      <c r="F623" s="75">
        <v>150741.72308</v>
      </c>
      <c r="G623" s="75">
        <v>150741.72308</v>
      </c>
      <c r="H623" s="75">
        <v>131349.27408</v>
      </c>
      <c r="I623" s="75">
        <v>19392.449000000001</v>
      </c>
      <c r="J623" s="75"/>
      <c r="K623" s="173"/>
      <c r="L623" s="173"/>
      <c r="M623" s="173"/>
      <c r="N623" s="173"/>
      <c r="O623" s="449"/>
      <c r="P623" s="74" t="s">
        <v>2221</v>
      </c>
    </row>
    <row r="624" spans="1:16" ht="220.5" x14ac:dyDescent="0.25">
      <c r="A624" s="72">
        <v>5</v>
      </c>
      <c r="B624" s="596" t="s">
        <v>2238</v>
      </c>
      <c r="C624" s="101" t="s">
        <v>63</v>
      </c>
      <c r="D624" s="101" t="s">
        <v>2239</v>
      </c>
      <c r="E624" s="72">
        <v>17568.366999999998</v>
      </c>
      <c r="F624" s="74">
        <v>7780.534999999998</v>
      </c>
      <c r="G624" s="74">
        <v>7780.534999999998</v>
      </c>
      <c r="H624" s="215">
        <v>7259.5949999999975</v>
      </c>
      <c r="I624" s="215">
        <v>520.94000000000005</v>
      </c>
      <c r="J624" s="215"/>
      <c r="K624" s="72" t="s">
        <v>23</v>
      </c>
      <c r="L624" s="277" t="s">
        <v>2240</v>
      </c>
      <c r="M624" s="101" t="s">
        <v>2241</v>
      </c>
      <c r="N624" s="101" t="s">
        <v>2242</v>
      </c>
      <c r="O624" s="449"/>
      <c r="P624" s="74" t="s">
        <v>2410</v>
      </c>
    </row>
    <row r="625" spans="1:16" ht="189" x14ac:dyDescent="0.25">
      <c r="A625" s="72">
        <v>6</v>
      </c>
      <c r="B625" s="107" t="s">
        <v>2243</v>
      </c>
      <c r="C625" s="101" t="s">
        <v>63</v>
      </c>
      <c r="D625" s="101" t="s">
        <v>2244</v>
      </c>
      <c r="E625" s="72">
        <v>65582.231</v>
      </c>
      <c r="F625" s="74">
        <v>28757.553000000004</v>
      </c>
      <c r="G625" s="74">
        <v>28757.553000000004</v>
      </c>
      <c r="H625" s="215">
        <v>26281.192000000003</v>
      </c>
      <c r="I625" s="108">
        <v>2476.3609999999999</v>
      </c>
      <c r="J625" s="72"/>
      <c r="K625" s="101" t="s">
        <v>23</v>
      </c>
      <c r="L625" s="277" t="s">
        <v>2245</v>
      </c>
      <c r="M625" s="277" t="s">
        <v>2246</v>
      </c>
      <c r="N625" s="597" t="s">
        <v>2247</v>
      </c>
      <c r="O625" s="449"/>
      <c r="P625" s="74" t="s">
        <v>2411</v>
      </c>
    </row>
    <row r="626" spans="1:16" ht="173.25" x14ac:dyDescent="0.25">
      <c r="A626" s="72">
        <v>7</v>
      </c>
      <c r="B626" s="592" t="s">
        <v>2248</v>
      </c>
      <c r="C626" s="101" t="s">
        <v>63</v>
      </c>
      <c r="D626" s="277" t="s">
        <v>2249</v>
      </c>
      <c r="E626" s="76">
        <v>67536.45508</v>
      </c>
      <c r="F626" s="74">
        <v>21603.692079999993</v>
      </c>
      <c r="G626" s="74">
        <v>21603.692079999993</v>
      </c>
      <c r="H626" s="215">
        <v>19680.925079999994</v>
      </c>
      <c r="I626" s="76">
        <v>1922.7669999999998</v>
      </c>
      <c r="J626" s="72"/>
      <c r="K626" s="277" t="s">
        <v>23</v>
      </c>
      <c r="L626" s="277" t="s">
        <v>2250</v>
      </c>
      <c r="M626" s="277" t="s">
        <v>2251</v>
      </c>
      <c r="N626" s="277" t="s">
        <v>2252</v>
      </c>
      <c r="O626" s="449"/>
      <c r="P626" s="74" t="s">
        <v>2412</v>
      </c>
    </row>
    <row r="627" spans="1:16" ht="283.5" x14ac:dyDescent="0.25">
      <c r="A627" s="72">
        <v>8</v>
      </c>
      <c r="B627" s="107" t="s">
        <v>2253</v>
      </c>
      <c r="C627" s="101" t="s">
        <v>63</v>
      </c>
      <c r="D627" s="277" t="s">
        <v>1158</v>
      </c>
      <c r="E627" s="72">
        <v>47111.885999999999</v>
      </c>
      <c r="F627" s="598">
        <v>24040.796999999999</v>
      </c>
      <c r="G627" s="598">
        <v>24040.796999999999</v>
      </c>
      <c r="H627" s="215">
        <v>16446.955999999998</v>
      </c>
      <c r="I627" s="74">
        <v>7593.8410000000013</v>
      </c>
      <c r="J627" s="72"/>
      <c r="K627" s="101" t="s">
        <v>23</v>
      </c>
      <c r="L627" s="101" t="s">
        <v>2254</v>
      </c>
      <c r="M627" s="101" t="s">
        <v>2255</v>
      </c>
      <c r="N627" s="597" t="s">
        <v>2247</v>
      </c>
      <c r="O627" s="449"/>
      <c r="P627" s="74" t="s">
        <v>2256</v>
      </c>
    </row>
    <row r="628" spans="1:16" ht="78.75" x14ac:dyDescent="0.25">
      <c r="A628" s="72">
        <v>9</v>
      </c>
      <c r="B628" s="599" t="s">
        <v>2257</v>
      </c>
      <c r="C628" s="215" t="s">
        <v>42</v>
      </c>
      <c r="D628" s="74" t="s">
        <v>1482</v>
      </c>
      <c r="E628" s="598">
        <v>36561.167000000001</v>
      </c>
      <c r="F628" s="74">
        <v>17288.202000000001</v>
      </c>
      <c r="G628" s="598">
        <v>17288.202000000001</v>
      </c>
      <c r="H628" s="598">
        <v>15558.284999999998</v>
      </c>
      <c r="I628" s="600">
        <v>1729.9170000000001</v>
      </c>
      <c r="J628" s="72"/>
      <c r="K628" s="101" t="s">
        <v>23</v>
      </c>
      <c r="L628" s="74" t="s">
        <v>2258</v>
      </c>
      <c r="M628" s="74" t="s">
        <v>2259</v>
      </c>
      <c r="N628" s="74" t="s">
        <v>2260</v>
      </c>
      <c r="O628" s="449"/>
      <c r="P628" s="74" t="s">
        <v>2261</v>
      </c>
    </row>
    <row r="629" spans="1:16" ht="173.25" x14ac:dyDescent="0.25">
      <c r="A629" s="72">
        <v>10</v>
      </c>
      <c r="B629" s="599" t="s">
        <v>2262</v>
      </c>
      <c r="C629" s="601" t="s">
        <v>42</v>
      </c>
      <c r="D629" s="74" t="s">
        <v>2263</v>
      </c>
      <c r="E629" s="74">
        <v>19328.64</v>
      </c>
      <c r="F629" s="74">
        <v>5477.2719999999999</v>
      </c>
      <c r="G629" s="74">
        <v>5477.2719999999999</v>
      </c>
      <c r="H629" s="74">
        <v>5246.8069999999998</v>
      </c>
      <c r="I629" s="215">
        <v>230.465</v>
      </c>
      <c r="J629" s="445"/>
      <c r="K629" s="101" t="s">
        <v>23</v>
      </c>
      <c r="L629" s="602" t="s">
        <v>2264</v>
      </c>
      <c r="M629" s="290" t="s">
        <v>2265</v>
      </c>
      <c r="N629" s="74" t="s">
        <v>2260</v>
      </c>
      <c r="O629" s="449"/>
      <c r="P629" s="74" t="s">
        <v>2413</v>
      </c>
    </row>
    <row r="630" spans="1:16" ht="78.75" x14ac:dyDescent="0.25">
      <c r="A630" s="72">
        <v>11</v>
      </c>
      <c r="B630" s="603" t="s">
        <v>2266</v>
      </c>
      <c r="C630" s="604" t="s">
        <v>42</v>
      </c>
      <c r="D630" s="604" t="s">
        <v>529</v>
      </c>
      <c r="E630" s="605">
        <v>29163.984</v>
      </c>
      <c r="F630" s="606">
        <v>23148.007000000001</v>
      </c>
      <c r="G630" s="108">
        <v>23148.007000000001</v>
      </c>
      <c r="H630" s="108">
        <v>20833.555</v>
      </c>
      <c r="I630" s="606">
        <v>2314.4520000000002</v>
      </c>
      <c r="J630" s="108"/>
      <c r="K630" s="101" t="s">
        <v>23</v>
      </c>
      <c r="L630" s="108" t="s">
        <v>2267</v>
      </c>
      <c r="M630" s="108" t="s">
        <v>2268</v>
      </c>
      <c r="N630" s="108" t="s">
        <v>2269</v>
      </c>
      <c r="O630" s="449"/>
      <c r="P630" s="74" t="s">
        <v>2270</v>
      </c>
    </row>
    <row r="631" spans="1:16" ht="110.25" x14ac:dyDescent="0.25">
      <c r="A631" s="101">
        <v>12</v>
      </c>
      <c r="B631" s="607" t="s">
        <v>2271</v>
      </c>
      <c r="C631" s="608" t="s">
        <v>478</v>
      </c>
      <c r="D631" s="108" t="s">
        <v>2272</v>
      </c>
      <c r="E631" s="108">
        <v>73238.664000000004</v>
      </c>
      <c r="F631" s="108">
        <v>22645.665000000001</v>
      </c>
      <c r="G631" s="108">
        <v>22645.665000000001</v>
      </c>
      <c r="H631" s="108">
        <v>20041.958999999999</v>
      </c>
      <c r="I631" s="606">
        <v>2603.7060000000001</v>
      </c>
      <c r="J631" s="441"/>
      <c r="K631" s="101" t="s">
        <v>23</v>
      </c>
      <c r="L631" s="609" t="s">
        <v>2273</v>
      </c>
      <c r="M631" s="293" t="s">
        <v>2274</v>
      </c>
      <c r="N631" s="108" t="s">
        <v>2247</v>
      </c>
      <c r="O631" s="449"/>
      <c r="P631" s="74" t="s">
        <v>2414</v>
      </c>
    </row>
    <row r="632" spans="1:16" s="565" customFormat="1" x14ac:dyDescent="0.25">
      <c r="A632" s="137"/>
      <c r="B632" s="622" t="s">
        <v>2329</v>
      </c>
      <c r="C632" s="137"/>
      <c r="D632" s="137"/>
      <c r="E632" s="137"/>
      <c r="F632" s="137"/>
      <c r="G632" s="137"/>
      <c r="H632" s="137">
        <v>142166.065</v>
      </c>
      <c r="I632" s="137"/>
      <c r="J632" s="137"/>
      <c r="K632" s="137"/>
      <c r="L632" s="137"/>
      <c r="M632" s="137"/>
      <c r="N632" s="137"/>
      <c r="O632" s="137"/>
      <c r="P632" s="275"/>
    </row>
    <row r="633" spans="1:16" x14ac:dyDescent="0.25">
      <c r="A633" s="613"/>
      <c r="B633" s="612" t="s">
        <v>1451</v>
      </c>
      <c r="C633" s="613"/>
      <c r="D633" s="613"/>
      <c r="E633" s="613"/>
      <c r="F633" s="613"/>
      <c r="G633" s="614"/>
      <c r="H633" s="614">
        <v>14216.607</v>
      </c>
      <c r="I633" s="616"/>
      <c r="J633" s="615"/>
      <c r="K633" s="613"/>
      <c r="L633" s="613"/>
      <c r="M633" s="613"/>
      <c r="N633" s="613"/>
      <c r="O633" s="613"/>
      <c r="P633" s="613"/>
    </row>
    <row r="634" spans="1:16" x14ac:dyDescent="0.25">
      <c r="A634" s="613"/>
      <c r="B634" s="612"/>
      <c r="C634" s="613"/>
      <c r="D634" s="613"/>
      <c r="E634" s="613"/>
      <c r="F634" s="613"/>
      <c r="G634" s="616"/>
      <c r="H634" s="614">
        <v>0</v>
      </c>
      <c r="I634" s="616"/>
      <c r="J634" s="615"/>
      <c r="K634" s="613"/>
      <c r="L634" s="613"/>
      <c r="M634" s="613"/>
      <c r="N634" s="613"/>
      <c r="O634" s="613"/>
      <c r="P634" s="613"/>
    </row>
    <row r="635" spans="1:16" x14ac:dyDescent="0.25">
      <c r="A635" s="613"/>
      <c r="B635" s="612" t="s">
        <v>569</v>
      </c>
      <c r="C635" s="613"/>
      <c r="D635" s="613"/>
      <c r="E635" s="616">
        <v>281867.136</v>
      </c>
      <c r="F635" s="616">
        <v>171386.72100000002</v>
      </c>
      <c r="G635" s="616">
        <v>159002.698</v>
      </c>
      <c r="H635" s="616">
        <v>127949.45800000001</v>
      </c>
      <c r="I635" s="614">
        <v>31053.239999999991</v>
      </c>
      <c r="J635" s="615"/>
      <c r="K635" s="613"/>
      <c r="L635" s="613"/>
      <c r="M635" s="613"/>
      <c r="N635" s="613"/>
      <c r="O635" s="613"/>
      <c r="P635" s="613"/>
    </row>
    <row r="636" spans="1:16" x14ac:dyDescent="0.25">
      <c r="A636" s="613"/>
      <c r="B636" s="612" t="s">
        <v>2099</v>
      </c>
      <c r="C636" s="613"/>
      <c r="D636" s="613"/>
      <c r="E636" s="616">
        <v>69828.243000000002</v>
      </c>
      <c r="F636" s="616">
        <v>53931.273999999998</v>
      </c>
      <c r="G636" s="616">
        <v>41547.251000000004</v>
      </c>
      <c r="H636" s="616">
        <v>37392.525999999998</v>
      </c>
      <c r="I636" s="616">
        <v>4154.7250000000004</v>
      </c>
      <c r="J636" s="616">
        <v>0</v>
      </c>
      <c r="K636" s="613"/>
      <c r="L636" s="613"/>
      <c r="M636" s="613"/>
      <c r="N636" s="613"/>
      <c r="O636" s="613"/>
      <c r="P636" s="613"/>
    </row>
    <row r="637" spans="1:16" ht="94.5" x14ac:dyDescent="0.25">
      <c r="A637" s="613">
        <v>1</v>
      </c>
      <c r="B637" s="607" t="s">
        <v>2276</v>
      </c>
      <c r="C637" s="108" t="s">
        <v>28</v>
      </c>
      <c r="D637" s="101" t="s">
        <v>2277</v>
      </c>
      <c r="E637" s="76">
        <v>54206.402999999998</v>
      </c>
      <c r="F637" s="76">
        <v>43172.254999999997</v>
      </c>
      <c r="G637" s="76">
        <v>30788.232</v>
      </c>
      <c r="H637" s="76">
        <v>27709.409</v>
      </c>
      <c r="I637" s="79">
        <v>3078.8229999999999</v>
      </c>
      <c r="J637" s="108" t="s">
        <v>142</v>
      </c>
      <c r="K637" s="101" t="s">
        <v>23</v>
      </c>
      <c r="L637" s="101" t="s">
        <v>2278</v>
      </c>
      <c r="M637" s="101" t="s">
        <v>2279</v>
      </c>
      <c r="N637" s="587" t="s">
        <v>2280</v>
      </c>
      <c r="O637" s="101" t="s">
        <v>31</v>
      </c>
      <c r="P637" s="101" t="s">
        <v>1756</v>
      </c>
    </row>
    <row r="638" spans="1:16" ht="110.25" x14ac:dyDescent="0.25">
      <c r="A638" s="613">
        <v>2</v>
      </c>
      <c r="B638" s="599" t="s">
        <v>2281</v>
      </c>
      <c r="C638" s="74" t="s">
        <v>42</v>
      </c>
      <c r="D638" s="74" t="s">
        <v>529</v>
      </c>
      <c r="E638" s="76">
        <v>15621.84</v>
      </c>
      <c r="F638" s="76">
        <v>10759.019</v>
      </c>
      <c r="G638" s="76">
        <v>10759.019</v>
      </c>
      <c r="H638" s="76">
        <v>9683.1170000000002</v>
      </c>
      <c r="I638" s="76">
        <v>1075.902</v>
      </c>
      <c r="J638" s="74" t="s">
        <v>142</v>
      </c>
      <c r="K638" s="72" t="s">
        <v>23</v>
      </c>
      <c r="L638" s="72" t="s">
        <v>2282</v>
      </c>
      <c r="M638" s="72" t="s">
        <v>2283</v>
      </c>
      <c r="N638" s="72" t="s">
        <v>2284</v>
      </c>
      <c r="O638" s="101" t="s">
        <v>31</v>
      </c>
      <c r="P638" s="101" t="s">
        <v>1756</v>
      </c>
    </row>
    <row r="639" spans="1:16" x14ac:dyDescent="0.25">
      <c r="A639" s="619"/>
      <c r="B639" s="619" t="s">
        <v>112</v>
      </c>
      <c r="C639" s="619"/>
      <c r="D639" s="619"/>
      <c r="E639" s="619"/>
      <c r="F639" s="619"/>
      <c r="G639" s="619"/>
      <c r="H639" s="619"/>
      <c r="I639" s="619"/>
      <c r="J639" s="619"/>
      <c r="K639" s="619"/>
      <c r="L639" s="619"/>
      <c r="M639" s="619"/>
      <c r="N639" s="619"/>
      <c r="O639" s="619"/>
      <c r="P639" s="617"/>
    </row>
    <row r="640" spans="1:16" x14ac:dyDescent="0.25">
      <c r="A640" s="611"/>
      <c r="B640" s="611" t="s">
        <v>2285</v>
      </c>
      <c r="C640" s="611"/>
      <c r="D640" s="611"/>
      <c r="E640" s="616">
        <v>23924.397000000001</v>
      </c>
      <c r="F640" s="616">
        <v>20346.744999999999</v>
      </c>
      <c r="G640" s="616">
        <v>20346.744999999999</v>
      </c>
      <c r="H640" s="616">
        <v>14806.198</v>
      </c>
      <c r="I640" s="616">
        <v>5540.5469999999996</v>
      </c>
      <c r="J640" s="611"/>
      <c r="K640" s="611"/>
      <c r="L640" s="611"/>
      <c r="M640" s="611"/>
      <c r="N640" s="611"/>
      <c r="O640" s="611"/>
      <c r="P640" s="617"/>
    </row>
    <row r="641" spans="1:16" ht="110.25" x14ac:dyDescent="0.25">
      <c r="A641" s="72">
        <v>3</v>
      </c>
      <c r="B641" s="78" t="s">
        <v>2286</v>
      </c>
      <c r="C641" s="101">
        <v>2020</v>
      </c>
      <c r="D641" s="101" t="s">
        <v>750</v>
      </c>
      <c r="E641" s="76">
        <v>7199.9989999999998</v>
      </c>
      <c r="F641" s="76">
        <v>7199.9989999999998</v>
      </c>
      <c r="G641" s="76">
        <v>7199.9989999999998</v>
      </c>
      <c r="H641" s="76">
        <v>5760</v>
      </c>
      <c r="I641" s="76">
        <v>1439.999</v>
      </c>
      <c r="J641" s="613" t="s">
        <v>142</v>
      </c>
      <c r="K641" s="101" t="s">
        <v>23</v>
      </c>
      <c r="L641" s="101" t="s">
        <v>2287</v>
      </c>
      <c r="M641" s="101" t="s">
        <v>2288</v>
      </c>
      <c r="N641" s="101" t="s">
        <v>2289</v>
      </c>
      <c r="O641" s="101" t="s">
        <v>2290</v>
      </c>
      <c r="P641" s="101" t="s">
        <v>1756</v>
      </c>
    </row>
    <row r="642" spans="1:16" ht="141.75" x14ac:dyDescent="0.25">
      <c r="A642" s="72">
        <v>4</v>
      </c>
      <c r="B642" s="78" t="s">
        <v>2291</v>
      </c>
      <c r="C642" s="101">
        <v>2020</v>
      </c>
      <c r="D642" s="101" t="s">
        <v>750</v>
      </c>
      <c r="E642" s="76">
        <v>6646.6459999999997</v>
      </c>
      <c r="F642" s="76">
        <v>6546.7460000000001</v>
      </c>
      <c r="G642" s="76">
        <v>6546.7460000000001</v>
      </c>
      <c r="H642" s="76">
        <v>4546.1980000000003</v>
      </c>
      <c r="I642" s="76">
        <v>2000.5479999999998</v>
      </c>
      <c r="J642" s="613" t="s">
        <v>142</v>
      </c>
      <c r="K642" s="101" t="s">
        <v>23</v>
      </c>
      <c r="L642" s="72" t="s">
        <v>2292</v>
      </c>
      <c r="M642" s="72" t="s">
        <v>2293</v>
      </c>
      <c r="N642" s="101" t="s">
        <v>2294</v>
      </c>
      <c r="O642" s="101" t="s">
        <v>2295</v>
      </c>
      <c r="P642" s="101" t="s">
        <v>1756</v>
      </c>
    </row>
    <row r="643" spans="1:16" ht="63" x14ac:dyDescent="0.25">
      <c r="A643" s="72">
        <v>5</v>
      </c>
      <c r="B643" s="107" t="s">
        <v>2296</v>
      </c>
      <c r="C643" s="101">
        <v>2020</v>
      </c>
      <c r="D643" s="101" t="s">
        <v>750</v>
      </c>
      <c r="E643" s="76">
        <v>10077.752</v>
      </c>
      <c r="F643" s="76">
        <v>6600</v>
      </c>
      <c r="G643" s="76">
        <v>6600</v>
      </c>
      <c r="H643" s="76">
        <v>4500</v>
      </c>
      <c r="I643" s="76">
        <v>2100</v>
      </c>
      <c r="J643" s="613" t="s">
        <v>142</v>
      </c>
      <c r="K643" s="101" t="s">
        <v>23</v>
      </c>
      <c r="L643" s="101" t="s">
        <v>2297</v>
      </c>
      <c r="M643" s="101"/>
      <c r="N643" s="101" t="s">
        <v>2289</v>
      </c>
      <c r="O643" s="101" t="s">
        <v>2298</v>
      </c>
      <c r="P643" s="101" t="s">
        <v>1756</v>
      </c>
    </row>
    <row r="644" spans="1:16" x14ac:dyDescent="0.25">
      <c r="A644" s="619"/>
      <c r="B644" s="765" t="s">
        <v>588</v>
      </c>
      <c r="C644" s="765"/>
      <c r="D644" s="765"/>
      <c r="E644" s="765"/>
      <c r="F644" s="765"/>
      <c r="G644" s="765"/>
      <c r="H644" s="765"/>
      <c r="I644" s="765"/>
      <c r="J644" s="765"/>
      <c r="K644" s="765"/>
      <c r="L644" s="765"/>
      <c r="M644" s="765"/>
      <c r="N644" s="765"/>
      <c r="O644" s="765"/>
      <c r="P644" s="617"/>
    </row>
    <row r="645" spans="1:16" x14ac:dyDescent="0.25">
      <c r="A645" s="611"/>
      <c r="B645" s="611" t="s">
        <v>2285</v>
      </c>
      <c r="C645" s="611"/>
      <c r="D645" s="611"/>
      <c r="E645" s="616">
        <v>182934.49599999998</v>
      </c>
      <c r="F645" s="616">
        <v>91928.702000000005</v>
      </c>
      <c r="G645" s="616">
        <v>91928.702000000005</v>
      </c>
      <c r="H645" s="616">
        <v>72125.252000000008</v>
      </c>
      <c r="I645" s="616">
        <v>19803.449999999993</v>
      </c>
      <c r="J645" s="611"/>
      <c r="K645" s="611"/>
      <c r="L645" s="611"/>
      <c r="M645" s="611"/>
      <c r="N645" s="611"/>
      <c r="O645" s="611"/>
      <c r="P645" s="617"/>
    </row>
    <row r="646" spans="1:16" ht="126" x14ac:dyDescent="0.25">
      <c r="A646" s="613">
        <v>6</v>
      </c>
      <c r="B646" s="78" t="s">
        <v>2299</v>
      </c>
      <c r="C646" s="101" t="s">
        <v>63</v>
      </c>
      <c r="D646" s="101" t="s">
        <v>750</v>
      </c>
      <c r="E646" s="76">
        <v>27940.203000000001</v>
      </c>
      <c r="F646" s="76">
        <v>18390.45</v>
      </c>
      <c r="G646" s="76">
        <v>18390.449999999997</v>
      </c>
      <c r="H646" s="76">
        <v>16551.404999999999</v>
      </c>
      <c r="I646" s="76">
        <v>1839.0450000000001</v>
      </c>
      <c r="J646" s="108" t="s">
        <v>142</v>
      </c>
      <c r="K646" s="101" t="s">
        <v>23</v>
      </c>
      <c r="L646" s="101" t="s">
        <v>2300</v>
      </c>
      <c r="M646" s="101" t="s">
        <v>2301</v>
      </c>
      <c r="N646" s="101" t="s">
        <v>2302</v>
      </c>
      <c r="O646" s="101" t="s">
        <v>31</v>
      </c>
      <c r="P646" s="101" t="s">
        <v>1756</v>
      </c>
    </row>
    <row r="647" spans="1:16" ht="173.25" x14ac:dyDescent="0.25">
      <c r="A647" s="613">
        <v>7</v>
      </c>
      <c r="B647" s="78" t="s">
        <v>2303</v>
      </c>
      <c r="C647" s="101" t="s">
        <v>42</v>
      </c>
      <c r="D647" s="101" t="s">
        <v>529</v>
      </c>
      <c r="E647" s="76">
        <v>12183.358</v>
      </c>
      <c r="F647" s="76">
        <v>3523.0410000000002</v>
      </c>
      <c r="G647" s="76">
        <v>3523.0409999999997</v>
      </c>
      <c r="H647" s="76">
        <v>3170.7359999999999</v>
      </c>
      <c r="I647" s="76">
        <v>352.30500000000001</v>
      </c>
      <c r="J647" s="613" t="s">
        <v>142</v>
      </c>
      <c r="K647" s="101" t="s">
        <v>23</v>
      </c>
      <c r="L647" s="101" t="s">
        <v>2304</v>
      </c>
      <c r="M647" s="101" t="s">
        <v>2305</v>
      </c>
      <c r="N647" s="101" t="s">
        <v>2306</v>
      </c>
      <c r="O647" s="101" t="s">
        <v>31</v>
      </c>
      <c r="P647" s="101" t="s">
        <v>1756</v>
      </c>
    </row>
    <row r="648" spans="1:16" ht="94.5" x14ac:dyDescent="0.25">
      <c r="A648" s="613">
        <v>8</v>
      </c>
      <c r="B648" s="620" t="s">
        <v>2307</v>
      </c>
      <c r="C648" s="328" t="s">
        <v>42</v>
      </c>
      <c r="D648" s="108" t="s">
        <v>529</v>
      </c>
      <c r="E648" s="76">
        <v>19655.347000000002</v>
      </c>
      <c r="F648" s="76">
        <v>14115.46</v>
      </c>
      <c r="G648" s="76">
        <v>14115.460000000001</v>
      </c>
      <c r="H648" s="76">
        <v>12703.914000000001</v>
      </c>
      <c r="I648" s="76">
        <v>1411.546</v>
      </c>
      <c r="J648" s="328" t="s">
        <v>142</v>
      </c>
      <c r="K648" s="352" t="s">
        <v>23</v>
      </c>
      <c r="L648" s="352" t="s">
        <v>2308</v>
      </c>
      <c r="M648" s="352" t="s">
        <v>2309</v>
      </c>
      <c r="N648" s="338" t="s">
        <v>2306</v>
      </c>
      <c r="O648" s="101" t="s">
        <v>31</v>
      </c>
      <c r="P648" s="101" t="s">
        <v>1756</v>
      </c>
    </row>
    <row r="649" spans="1:16" ht="157.5" x14ac:dyDescent="0.25">
      <c r="A649" s="613">
        <v>9</v>
      </c>
      <c r="B649" s="78" t="s">
        <v>2310</v>
      </c>
      <c r="C649" s="101" t="s">
        <v>63</v>
      </c>
      <c r="D649" s="101" t="s">
        <v>529</v>
      </c>
      <c r="E649" s="76">
        <v>79319.12</v>
      </c>
      <c r="F649" s="76">
        <v>27830.871999999999</v>
      </c>
      <c r="G649" s="76">
        <v>27830.871999999999</v>
      </c>
      <c r="H649" s="76">
        <v>16379.466000000002</v>
      </c>
      <c r="I649" s="76">
        <v>11451.405999999997</v>
      </c>
      <c r="J649" s="613" t="s">
        <v>142</v>
      </c>
      <c r="K649" s="101" t="s">
        <v>23</v>
      </c>
      <c r="L649" s="72" t="s">
        <v>2311</v>
      </c>
      <c r="M649" s="101" t="s">
        <v>2312</v>
      </c>
      <c r="N649" s="101" t="s">
        <v>2313</v>
      </c>
      <c r="O649" s="101" t="s">
        <v>2314</v>
      </c>
      <c r="P649" s="101" t="s">
        <v>1756</v>
      </c>
    </row>
    <row r="650" spans="1:16" ht="78.75" x14ac:dyDescent="0.25">
      <c r="A650" s="613">
        <v>10</v>
      </c>
      <c r="B650" s="78" t="s">
        <v>2315</v>
      </c>
      <c r="C650" s="101" t="s">
        <v>42</v>
      </c>
      <c r="D650" s="101" t="s">
        <v>750</v>
      </c>
      <c r="E650" s="76">
        <v>16272.689</v>
      </c>
      <c r="F650" s="76">
        <v>10941.311</v>
      </c>
      <c r="G650" s="76">
        <v>10941.311000000002</v>
      </c>
      <c r="H650" s="76">
        <v>8753.0490000000009</v>
      </c>
      <c r="I650" s="76">
        <v>2188.2620000000002</v>
      </c>
      <c r="J650" s="613" t="s">
        <v>142</v>
      </c>
      <c r="K650" s="101" t="s">
        <v>23</v>
      </c>
      <c r="L650" s="101" t="s">
        <v>2316</v>
      </c>
      <c r="M650" s="101" t="s">
        <v>2317</v>
      </c>
      <c r="N650" s="101" t="s">
        <v>2280</v>
      </c>
      <c r="O650" s="101" t="s">
        <v>2314</v>
      </c>
      <c r="P650" s="101" t="s">
        <v>1756</v>
      </c>
    </row>
    <row r="651" spans="1:16" ht="78.75" x14ac:dyDescent="0.25">
      <c r="A651" s="613">
        <v>11</v>
      </c>
      <c r="B651" s="78" t="s">
        <v>2318</v>
      </c>
      <c r="C651" s="101" t="s">
        <v>42</v>
      </c>
      <c r="D651" s="101" t="s">
        <v>750</v>
      </c>
      <c r="E651" s="76">
        <v>15577.096</v>
      </c>
      <c r="F651" s="76">
        <v>8657.3719999999994</v>
      </c>
      <c r="G651" s="76">
        <v>8657.3719999999994</v>
      </c>
      <c r="H651" s="76">
        <v>7791.3720000000003</v>
      </c>
      <c r="I651" s="74">
        <v>866</v>
      </c>
      <c r="J651" s="613" t="s">
        <v>142</v>
      </c>
      <c r="K651" s="101" t="s">
        <v>23</v>
      </c>
      <c r="L651" s="101" t="s">
        <v>2319</v>
      </c>
      <c r="M651" s="101" t="s">
        <v>2320</v>
      </c>
      <c r="N651" s="101" t="s">
        <v>2280</v>
      </c>
      <c r="O651" s="101" t="s">
        <v>2314</v>
      </c>
      <c r="P651" s="101" t="s">
        <v>1756</v>
      </c>
    </row>
    <row r="652" spans="1:16" ht="110.25" x14ac:dyDescent="0.25">
      <c r="A652" s="613">
        <v>12</v>
      </c>
      <c r="B652" s="607" t="s">
        <v>2321</v>
      </c>
      <c r="C652" s="108" t="s">
        <v>42</v>
      </c>
      <c r="D652" s="101" t="s">
        <v>750</v>
      </c>
      <c r="E652" s="76">
        <v>11986.683000000001</v>
      </c>
      <c r="F652" s="76">
        <v>8470.1959999999999</v>
      </c>
      <c r="G652" s="76">
        <v>8470.1959999999999</v>
      </c>
      <c r="H652" s="76">
        <v>6775.31</v>
      </c>
      <c r="I652" s="76">
        <v>1694.886</v>
      </c>
      <c r="J652" s="613" t="s">
        <v>142</v>
      </c>
      <c r="K652" s="101" t="s">
        <v>23</v>
      </c>
      <c r="L652" s="101" t="s">
        <v>2322</v>
      </c>
      <c r="M652" s="101" t="s">
        <v>2323</v>
      </c>
      <c r="N652" s="101" t="s">
        <v>2324</v>
      </c>
      <c r="O652" s="101" t="s">
        <v>2314</v>
      </c>
      <c r="P652" s="101" t="s">
        <v>1756</v>
      </c>
    </row>
    <row r="653" spans="1:16" x14ac:dyDescent="0.25">
      <c r="A653" s="613"/>
      <c r="B653" s="619" t="s">
        <v>621</v>
      </c>
      <c r="C653" s="108"/>
      <c r="D653" s="101"/>
      <c r="E653" s="108"/>
      <c r="F653" s="74"/>
      <c r="G653" s="108"/>
      <c r="H653" s="108"/>
      <c r="I653" s="74"/>
      <c r="J653" s="613"/>
      <c r="K653" s="101"/>
      <c r="L653" s="101"/>
      <c r="M653" s="101"/>
      <c r="N653" s="101"/>
      <c r="O653" s="101"/>
      <c r="P653" s="618"/>
    </row>
    <row r="654" spans="1:16" x14ac:dyDescent="0.25">
      <c r="A654" s="619"/>
      <c r="B654" s="619" t="s">
        <v>2285</v>
      </c>
      <c r="C654" s="619"/>
      <c r="D654" s="619"/>
      <c r="E654" s="616">
        <v>5180</v>
      </c>
      <c r="F654" s="616">
        <v>5180</v>
      </c>
      <c r="G654" s="616">
        <v>5180</v>
      </c>
      <c r="H654" s="616">
        <v>3625.482</v>
      </c>
      <c r="I654" s="616">
        <v>1554.518</v>
      </c>
      <c r="J654" s="619"/>
      <c r="K654" s="619"/>
      <c r="L654" s="619"/>
      <c r="M654" s="619"/>
      <c r="N654" s="619"/>
      <c r="O654" s="619"/>
      <c r="P654" s="618"/>
    </row>
    <row r="655" spans="1:16" ht="63" x14ac:dyDescent="0.25">
      <c r="A655" s="613">
        <v>13</v>
      </c>
      <c r="B655" s="620" t="s">
        <v>2325</v>
      </c>
      <c r="C655" s="621">
        <v>2020</v>
      </c>
      <c r="D655" s="618"/>
      <c r="E655" s="76">
        <v>5180</v>
      </c>
      <c r="F655" s="76">
        <v>5180</v>
      </c>
      <c r="G655" s="76">
        <v>5180</v>
      </c>
      <c r="H655" s="76">
        <v>3625.482</v>
      </c>
      <c r="I655" s="76">
        <v>1554.518</v>
      </c>
      <c r="J655" s="613" t="s">
        <v>142</v>
      </c>
      <c r="K655" s="618"/>
      <c r="L655" s="352" t="s">
        <v>2326</v>
      </c>
      <c r="M655" s="618"/>
      <c r="N655" s="352" t="s">
        <v>2327</v>
      </c>
      <c r="O655" s="118">
        <v>56.6</v>
      </c>
      <c r="P655" s="101" t="s">
        <v>2328</v>
      </c>
    </row>
    <row r="656" spans="1:16" x14ac:dyDescent="0.25">
      <c r="A656" s="705"/>
      <c r="B656" s="449"/>
      <c r="C656" s="623"/>
      <c r="D656" s="623"/>
      <c r="E656" s="624"/>
      <c r="F656" s="624"/>
      <c r="G656" s="449"/>
      <c r="H656" s="449"/>
      <c r="I656" s="449"/>
      <c r="J656" s="624"/>
      <c r="K656" s="623"/>
      <c r="L656" s="623"/>
      <c r="M656" s="623"/>
      <c r="N656" s="625"/>
      <c r="O656" s="623"/>
      <c r="P656" s="720"/>
    </row>
    <row r="657" spans="1:16" s="565" customFormat="1" ht="20.25" x14ac:dyDescent="0.25">
      <c r="A657" s="706"/>
      <c r="B657" s="668" t="s">
        <v>2365</v>
      </c>
      <c r="C657" s="669"/>
      <c r="D657" s="669"/>
      <c r="E657" s="670"/>
      <c r="F657" s="670"/>
      <c r="G657" s="707">
        <v>603344.44400000002</v>
      </c>
      <c r="H657" s="707">
        <v>424041.44399999996</v>
      </c>
      <c r="I657" s="707">
        <v>179303</v>
      </c>
      <c r="J657" s="670"/>
      <c r="K657" s="669"/>
      <c r="L657" s="669"/>
      <c r="M657" s="669"/>
      <c r="N657" s="671"/>
      <c r="O657" s="669"/>
      <c r="P657" s="719"/>
    </row>
    <row r="658" spans="1:16" ht="20.25" x14ac:dyDescent="0.25">
      <c r="A658" s="708"/>
      <c r="B658" s="626" t="s">
        <v>571</v>
      </c>
      <c r="C658" s="627"/>
      <c r="D658" s="628"/>
      <c r="E658" s="629"/>
      <c r="F658" s="629"/>
      <c r="G658" s="709">
        <v>398875.94199999998</v>
      </c>
      <c r="H658" s="709">
        <v>321779.14199999999</v>
      </c>
      <c r="I658" s="709">
        <v>77096.800000000003</v>
      </c>
      <c r="J658" s="629"/>
      <c r="K658" s="630"/>
      <c r="L658" s="631"/>
      <c r="M658" s="631"/>
      <c r="N658" s="632"/>
      <c r="O658" s="710"/>
      <c r="P658" s="720"/>
    </row>
    <row r="659" spans="1:16" ht="20.25" x14ac:dyDescent="0.25">
      <c r="A659" s="641">
        <v>6</v>
      </c>
      <c r="B659" s="658" t="s">
        <v>2364</v>
      </c>
      <c r="C659" s="711" t="s">
        <v>34</v>
      </c>
      <c r="D659" s="711"/>
      <c r="E659" s="712">
        <v>4240.41</v>
      </c>
      <c r="F659" s="712">
        <v>4240.41</v>
      </c>
      <c r="G659" s="712">
        <v>4240.41</v>
      </c>
      <c r="H659" s="712">
        <v>4240.41</v>
      </c>
      <c r="I659" s="711"/>
      <c r="J659" s="713"/>
      <c r="K659" s="714"/>
      <c r="L659" s="650"/>
      <c r="M659" s="650"/>
      <c r="N659" s="641"/>
      <c r="O659" s="715"/>
      <c r="P659" s="720"/>
    </row>
    <row r="660" spans="1:16" ht="243.75" x14ac:dyDescent="0.25">
      <c r="A660" s="634">
        <v>1</v>
      </c>
      <c r="B660" s="633" t="s">
        <v>2330</v>
      </c>
      <c r="C660" s="634" t="s">
        <v>2331</v>
      </c>
      <c r="D660" s="635" t="s">
        <v>2332</v>
      </c>
      <c r="E660" s="636">
        <v>396773.7</v>
      </c>
      <c r="F660" s="636">
        <v>367268.1</v>
      </c>
      <c r="G660" s="636">
        <v>149960.64199999999</v>
      </c>
      <c r="H660" s="637">
        <v>111779.14200000001</v>
      </c>
      <c r="I660" s="636">
        <v>38181.5</v>
      </c>
      <c r="J660" s="638"/>
      <c r="K660" s="639" t="s">
        <v>2333</v>
      </c>
      <c r="L660" s="635" t="s">
        <v>2334</v>
      </c>
      <c r="M660" s="635" t="s">
        <v>2335</v>
      </c>
      <c r="N660" s="634" t="s">
        <v>2336</v>
      </c>
      <c r="O660" s="449" t="s">
        <v>149</v>
      </c>
      <c r="P660" s="634" t="s">
        <v>2337</v>
      </c>
    </row>
    <row r="661" spans="1:16" ht="318.75" x14ac:dyDescent="0.25">
      <c r="A661" s="641">
        <v>2</v>
      </c>
      <c r="B661" s="640" t="s">
        <v>2338</v>
      </c>
      <c r="C661" s="641" t="s">
        <v>2339</v>
      </c>
      <c r="D661" s="641" t="s">
        <v>2340</v>
      </c>
      <c r="E661" s="642">
        <v>985435.8</v>
      </c>
      <c r="F661" s="643">
        <v>920014.3</v>
      </c>
      <c r="G661" s="644">
        <v>78000</v>
      </c>
      <c r="H661" s="645">
        <v>70000</v>
      </c>
      <c r="I661" s="642">
        <v>8000</v>
      </c>
      <c r="J661" s="646"/>
      <c r="K661" s="647" t="s">
        <v>2333</v>
      </c>
      <c r="L661" s="641" t="s">
        <v>2341</v>
      </c>
      <c r="M661" s="641" t="s">
        <v>2342</v>
      </c>
      <c r="N661" s="648" t="s">
        <v>2343</v>
      </c>
      <c r="O661" s="449" t="s">
        <v>149</v>
      </c>
      <c r="P661" s="634" t="s">
        <v>2344</v>
      </c>
    </row>
    <row r="662" spans="1:16" ht="375" x14ac:dyDescent="0.25">
      <c r="A662" s="641">
        <v>3</v>
      </c>
      <c r="B662" s="640" t="s">
        <v>2345</v>
      </c>
      <c r="C662" s="649" t="s">
        <v>2346</v>
      </c>
      <c r="D662" s="650" t="s">
        <v>2347</v>
      </c>
      <c r="E662" s="651">
        <v>588511.72900000005</v>
      </c>
      <c r="F662" s="643">
        <v>462792.9</v>
      </c>
      <c r="G662" s="644">
        <v>170915.3</v>
      </c>
      <c r="H662" s="645">
        <v>140000</v>
      </c>
      <c r="I662" s="642">
        <v>30915.3</v>
      </c>
      <c r="J662" s="646"/>
      <c r="K662" s="647" t="s">
        <v>2333</v>
      </c>
      <c r="L662" s="641" t="s">
        <v>2348</v>
      </c>
      <c r="M662" s="641" t="s">
        <v>2349</v>
      </c>
      <c r="N662" s="648" t="s">
        <v>2350</v>
      </c>
      <c r="O662" s="449" t="s">
        <v>149</v>
      </c>
      <c r="P662" s="634" t="s">
        <v>2344</v>
      </c>
    </row>
    <row r="663" spans="1:16" ht="40.5" x14ac:dyDescent="0.3">
      <c r="A663" s="716"/>
      <c r="B663" s="652" t="s">
        <v>112</v>
      </c>
      <c r="C663" s="653"/>
      <c r="D663" s="653"/>
      <c r="E663" s="654"/>
      <c r="F663" s="654"/>
      <c r="G663" s="655">
        <v>74610.3</v>
      </c>
      <c r="H663" s="655">
        <v>42404.1</v>
      </c>
      <c r="I663" s="656">
        <v>32206.2</v>
      </c>
      <c r="J663" s="654"/>
      <c r="K663" s="653"/>
      <c r="L663" s="653"/>
      <c r="M663" s="653"/>
      <c r="N663" s="657"/>
      <c r="O663" s="449"/>
      <c r="P663" s="653"/>
    </row>
    <row r="664" spans="1:16" ht="330.75" x14ac:dyDescent="0.25">
      <c r="A664" s="716">
        <v>4</v>
      </c>
      <c r="B664" s="658" t="s">
        <v>2351</v>
      </c>
      <c r="C664" s="659" t="s">
        <v>2352</v>
      </c>
      <c r="D664" s="659" t="s">
        <v>2353</v>
      </c>
      <c r="E664" s="645">
        <v>78742.535999999993</v>
      </c>
      <c r="F664" s="645">
        <v>74610.34</v>
      </c>
      <c r="G664" s="645">
        <v>74610.3</v>
      </c>
      <c r="H664" s="645">
        <v>42404.1</v>
      </c>
      <c r="I664" s="642">
        <v>36099.800000000003</v>
      </c>
      <c r="J664" s="660"/>
      <c r="K664" s="647" t="s">
        <v>2333</v>
      </c>
      <c r="L664" s="659" t="s">
        <v>2354</v>
      </c>
      <c r="M664" s="659" t="s">
        <v>2355</v>
      </c>
      <c r="N664" s="661" t="s">
        <v>2356</v>
      </c>
      <c r="O664" s="717">
        <v>47</v>
      </c>
      <c r="P664" s="641" t="s">
        <v>2357</v>
      </c>
    </row>
    <row r="665" spans="1:16" ht="60.75" x14ac:dyDescent="0.25">
      <c r="A665" s="708"/>
      <c r="B665" s="662" t="s">
        <v>588</v>
      </c>
      <c r="C665" s="663"/>
      <c r="D665" s="664"/>
      <c r="E665" s="629"/>
      <c r="F665" s="629"/>
      <c r="G665" s="665">
        <v>125617.792</v>
      </c>
      <c r="H665" s="665">
        <v>55617.792000000001</v>
      </c>
      <c r="I665" s="651">
        <v>70000</v>
      </c>
      <c r="J665" s="629"/>
      <c r="K665" s="666"/>
      <c r="L665" s="632"/>
      <c r="M665" s="632"/>
      <c r="N665" s="632"/>
      <c r="O665" s="449"/>
      <c r="P665" s="728"/>
    </row>
    <row r="666" spans="1:16" ht="236.25" x14ac:dyDescent="0.25">
      <c r="A666" s="708">
        <v>5</v>
      </c>
      <c r="B666" s="658" t="s">
        <v>2358</v>
      </c>
      <c r="C666" s="650" t="s">
        <v>208</v>
      </c>
      <c r="D666" s="650" t="s">
        <v>2359</v>
      </c>
      <c r="E666" s="645">
        <v>298897.49200000003</v>
      </c>
      <c r="F666" s="645">
        <v>125617.792</v>
      </c>
      <c r="G666" s="645">
        <v>125617.792</v>
      </c>
      <c r="H666" s="645">
        <v>55617.792000000001</v>
      </c>
      <c r="I666" s="642">
        <v>70000</v>
      </c>
      <c r="J666" s="667" t="s">
        <v>2360</v>
      </c>
      <c r="K666" s="647" t="s">
        <v>2333</v>
      </c>
      <c r="L666" s="659" t="s">
        <v>2361</v>
      </c>
      <c r="M666" s="659" t="s">
        <v>2362</v>
      </c>
      <c r="N666" s="661" t="s">
        <v>2363</v>
      </c>
      <c r="O666" s="449" t="s">
        <v>149</v>
      </c>
      <c r="P666" s="641" t="s">
        <v>2344</v>
      </c>
    </row>
  </sheetData>
  <mergeCells count="68">
    <mergeCell ref="B588:D588"/>
    <mergeCell ref="B603:D603"/>
    <mergeCell ref="B619:D619"/>
    <mergeCell ref="B644:O644"/>
    <mergeCell ref="P3:P5"/>
    <mergeCell ref="B583:D583"/>
    <mergeCell ref="A416:D416"/>
    <mergeCell ref="A418:D418"/>
    <mergeCell ref="B476:D476"/>
    <mergeCell ref="B473:D473"/>
    <mergeCell ref="B496:D496"/>
    <mergeCell ref="B470:C470"/>
    <mergeCell ref="B300:E300"/>
    <mergeCell ref="B303:E303"/>
    <mergeCell ref="B409:C409"/>
    <mergeCell ref="A266:N266"/>
    <mergeCell ref="A273:M273"/>
    <mergeCell ref="A274:N274"/>
    <mergeCell ref="A287:N287"/>
    <mergeCell ref="A292:C292"/>
    <mergeCell ref="E3:F3"/>
    <mergeCell ref="B30:D30"/>
    <mergeCell ref="B33:D33"/>
    <mergeCell ref="B37:D37"/>
    <mergeCell ref="B9:D9"/>
    <mergeCell ref="B12:D12"/>
    <mergeCell ref="M4:M5"/>
    <mergeCell ref="A47:B47"/>
    <mergeCell ref="A87:C87"/>
    <mergeCell ref="A88:C88"/>
    <mergeCell ref="B27:D27"/>
    <mergeCell ref="A90:C90"/>
    <mergeCell ref="L1:O1"/>
    <mergeCell ref="A2:N2"/>
    <mergeCell ref="O3:O5"/>
    <mergeCell ref="E4:E5"/>
    <mergeCell ref="F4:F5"/>
    <mergeCell ref="G4:G5"/>
    <mergeCell ref="H4:J4"/>
    <mergeCell ref="G3:J3"/>
    <mergeCell ref="K3:K5"/>
    <mergeCell ref="N3:N5"/>
    <mergeCell ref="L3:M3"/>
    <mergeCell ref="A3:A5"/>
    <mergeCell ref="B3:B5"/>
    <mergeCell ref="C3:C5"/>
    <mergeCell ref="D3:D5"/>
    <mergeCell ref="L4:L5"/>
    <mergeCell ref="A93:C93"/>
    <mergeCell ref="A96:C96"/>
    <mergeCell ref="A99:C99"/>
    <mergeCell ref="A101:C101"/>
    <mergeCell ref="A137:C137"/>
    <mergeCell ref="A141:C141"/>
    <mergeCell ref="A150:C150"/>
    <mergeCell ref="A152:C152"/>
    <mergeCell ref="A110:C110"/>
    <mergeCell ref="A113:C113"/>
    <mergeCell ref="A123:C123"/>
    <mergeCell ref="A129:C129"/>
    <mergeCell ref="A132:C132"/>
    <mergeCell ref="B220:D220"/>
    <mergeCell ref="B225:D225"/>
    <mergeCell ref="B210:D210"/>
    <mergeCell ref="A155:C155"/>
    <mergeCell ref="B186:C186"/>
    <mergeCell ref="B187:E187"/>
    <mergeCell ref="B188:D188"/>
  </mergeCells>
  <pageMargins left="0.7" right="0.7" top="0.75" bottom="0.75" header="0.3" footer="0.3"/>
  <pageSetup paperSize="9" scale="2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Карась Вікторія Петрівна</dc:creator>
  <cp:lastModifiedBy>Топіха Олег Юрійович</cp:lastModifiedBy>
  <dcterms:created xsi:type="dcterms:W3CDTF">2015-06-05T18:19:34Z</dcterms:created>
  <dcterms:modified xsi:type="dcterms:W3CDTF">2020-03-04T15:25:31Z</dcterms:modified>
</cp:coreProperties>
</file>