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Титульна стор." sheetId="1" r:id="rId1"/>
    <sheet name="ЗП ДВІРН.+ВОДІЇ" sheetId="2" r:id="rId2"/>
    <sheet name="ЗП ПІЧН.+САНТЕХН." sheetId="16" r:id="rId3"/>
    <sheet name="ЗП ЕЛЕКТР.+ЗВАРЮВАЛЬН." sheetId="17" r:id="rId4"/>
    <sheet name="ЗП РЕМБРИГ.+АДМІН" sheetId="18" r:id="rId5"/>
    <sheet name="ЄСВ+МАТЕРІАЛЬНІ" sheetId="19" r:id="rId6"/>
    <sheet name="Амортизація всіх ОЗ+ЕЛ.ЕНЕРГ," sheetId="20" r:id="rId7"/>
    <sheet name="ДЕРАТИЗ.+ЗЕМ.ПОДАТОК" sheetId="21" r:id="rId8"/>
    <sheet name="НЕРОЗП.АДМ.ВИТР.+УТИЛІЗАЦ." sheetId="22" r:id="rId9"/>
    <sheet name="Інші витрати (послуги)" sheetId="23" r:id="rId10"/>
    <sheet name="Лист3 (2)" sheetId="4" r:id="rId11"/>
    <sheet name="Лист3 (5)" sheetId="7" r:id="rId12"/>
    <sheet name="Лист3 (3)" sheetId="5" r:id="rId13"/>
    <sheet name="Лист3 (4)" sheetId="6" r:id="rId14"/>
    <sheet name="Лист3 (6)" sheetId="8" r:id="rId15"/>
    <sheet name="Лист3 (7)" sheetId="9" r:id="rId16"/>
    <sheet name="Лист3 (8)" sheetId="10" r:id="rId17"/>
    <sheet name="Лист3 (9)" sheetId="11" r:id="rId18"/>
    <sheet name="Лист3 (10)" sheetId="12" r:id="rId19"/>
    <sheet name="Лист3 (11)" sheetId="13" r:id="rId20"/>
    <sheet name="Лист3 (12)" sheetId="14" r:id="rId21"/>
    <sheet name="Лист3 (13)" sheetId="15" r:id="rId22"/>
  </sheets>
  <definedNames>
    <definedName name="_xlnm.Print_Area" localSheetId="6">'Амортизація всіх ОЗ+ЕЛ.ЕНЕРГ,'!$A$1:$J$48</definedName>
    <definedName name="_xlnm.Print_Area" localSheetId="7">'ДЕРАТИЗ.+ЗЕМ.ПОДАТОК'!$A$1:$I$53</definedName>
    <definedName name="_xlnm.Print_Area" localSheetId="5">'ЄСВ+МАТЕРІАЛЬНІ'!$A$1:$J$53</definedName>
    <definedName name="_xlnm.Print_Area" localSheetId="1">'ЗП ДВІРН.+ВОДІЇ'!$A$1:$J$52</definedName>
    <definedName name="_xlnm.Print_Area" localSheetId="3">'ЗП ЕЛЕКТР.+ЗВАРЮВАЛЬН.'!$A$1:$J$53</definedName>
    <definedName name="_xlnm.Print_Area" localSheetId="2">'ЗП ПІЧН.+САНТЕХН.'!$A$1:$J$53</definedName>
    <definedName name="_xlnm.Print_Area" localSheetId="4">'ЗП РЕМБРИГ.+АДМІН'!$A$1:$J$53</definedName>
    <definedName name="_xlnm.Print_Area" localSheetId="9">'Інші витрати (послуги)'!$A$1:$G$27</definedName>
    <definedName name="_xlnm.Print_Area" localSheetId="8">'НЕРОЗП.АДМ.ВИТР.+УТИЛІЗАЦ.'!$A$1:$J$47</definedName>
    <definedName name="_xlnm.Print_Area" localSheetId="0">'Титульна стор.'!$A$1:$Q$34</definedName>
  </definedNames>
  <calcPr calcId="145621"/>
</workbook>
</file>

<file path=xl/calcChain.xml><?xml version="1.0" encoding="utf-8"?>
<calcChain xmlns="http://schemas.openxmlformats.org/spreadsheetml/2006/main">
  <c r="C34" i="19" l="1"/>
  <c r="E38" i="22" l="1"/>
  <c r="E37" i="22"/>
  <c r="E36" i="22"/>
  <c r="E35" i="22"/>
  <c r="E34" i="22"/>
  <c r="E33" i="22"/>
  <c r="E32" i="22"/>
  <c r="E31" i="22"/>
  <c r="E30" i="22"/>
  <c r="E29" i="22"/>
  <c r="E28" i="22"/>
  <c r="E27" i="22"/>
  <c r="J6" i="2" l="1"/>
  <c r="C15" i="22" l="1"/>
  <c r="E20" i="20" l="1"/>
  <c r="E22" i="20"/>
  <c r="E21" i="20"/>
  <c r="E31" i="20"/>
  <c r="E30" i="20"/>
  <c r="E29" i="20"/>
  <c r="E28" i="20"/>
  <c r="E27" i="20"/>
  <c r="E26" i="20"/>
  <c r="E25" i="20"/>
  <c r="E24" i="20"/>
  <c r="E23" i="20"/>
  <c r="J28" i="2"/>
  <c r="P25" i="1" l="1"/>
  <c r="D20" i="23" l="1"/>
  <c r="J23" i="22" l="1"/>
  <c r="J6" i="22"/>
  <c r="E14" i="22"/>
  <c r="E40" i="22"/>
  <c r="E15" i="22"/>
  <c r="E13" i="22"/>
  <c r="E12" i="22"/>
  <c r="E11" i="22"/>
  <c r="E10" i="22"/>
  <c r="E17" i="22" s="1"/>
  <c r="E20" i="21" l="1"/>
  <c r="E38" i="21"/>
  <c r="E33" i="20" l="1"/>
  <c r="E13" i="20"/>
  <c r="E12" i="20"/>
  <c r="E11" i="20"/>
  <c r="E10" i="20"/>
  <c r="E15" i="20" s="1"/>
  <c r="J6" i="20"/>
  <c r="E34" i="19"/>
  <c r="E35" i="19"/>
  <c r="E10" i="19"/>
  <c r="E33" i="19"/>
  <c r="J29" i="19"/>
  <c r="E21" i="19"/>
  <c r="E20" i="19"/>
  <c r="E19" i="19"/>
  <c r="E18" i="19"/>
  <c r="E17" i="19"/>
  <c r="E16" i="19"/>
  <c r="E15" i="19"/>
  <c r="E14" i="19"/>
  <c r="E13" i="19"/>
  <c r="E12" i="19"/>
  <c r="E11" i="19"/>
  <c r="J6" i="19"/>
  <c r="E35" i="18"/>
  <c r="E44" i="18"/>
  <c r="E43" i="18"/>
  <c r="E42" i="18"/>
  <c r="E41" i="18"/>
  <c r="E40" i="18"/>
  <c r="E39" i="18"/>
  <c r="E38" i="18"/>
  <c r="E37" i="18"/>
  <c r="E36" i="18"/>
  <c r="E34" i="18"/>
  <c r="E33" i="18"/>
  <c r="E46" i="18" s="1"/>
  <c r="J29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23" i="18" s="1"/>
  <c r="J6" i="18"/>
  <c r="E44" i="17"/>
  <c r="E43" i="17"/>
  <c r="E42" i="17"/>
  <c r="E41" i="17"/>
  <c r="E40" i="17"/>
  <c r="E39" i="17"/>
  <c r="E38" i="17"/>
  <c r="E37" i="17"/>
  <c r="E36" i="17"/>
  <c r="E35" i="17"/>
  <c r="E34" i="17"/>
  <c r="E33" i="17"/>
  <c r="E46" i="17" s="1"/>
  <c r="J29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23" i="17" s="1"/>
  <c r="J6" i="17"/>
  <c r="E44" i="16"/>
  <c r="E43" i="16"/>
  <c r="E42" i="16"/>
  <c r="E41" i="16"/>
  <c r="E40" i="16"/>
  <c r="E39" i="16"/>
  <c r="E38" i="16"/>
  <c r="E37" i="16"/>
  <c r="E36" i="16"/>
  <c r="E35" i="16"/>
  <c r="E34" i="16"/>
  <c r="E33" i="16"/>
  <c r="E46" i="16" s="1"/>
  <c r="J29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23" i="16" s="1"/>
  <c r="J6" i="16"/>
  <c r="E33" i="2"/>
  <c r="E44" i="2"/>
  <c r="E43" i="2"/>
  <c r="E42" i="2"/>
  <c r="E41" i="2"/>
  <c r="E40" i="2"/>
  <c r="E39" i="2"/>
  <c r="E38" i="2"/>
  <c r="E37" i="2"/>
  <c r="E36" i="2"/>
  <c r="E35" i="2"/>
  <c r="E34" i="2"/>
  <c r="J29" i="2"/>
  <c r="E21" i="2"/>
  <c r="E20" i="2"/>
  <c r="E19" i="2"/>
  <c r="E18" i="2"/>
  <c r="E17" i="2"/>
  <c r="E16" i="2"/>
  <c r="E15" i="2"/>
  <c r="E14" i="2"/>
  <c r="E13" i="2"/>
  <c r="E12" i="2"/>
  <c r="E11" i="2"/>
  <c r="E10" i="2"/>
  <c r="E23" i="2" s="1"/>
  <c r="E46" i="2" l="1"/>
  <c r="E37" i="19"/>
  <c r="E23" i="19"/>
</calcChain>
</file>

<file path=xl/sharedStrings.xml><?xml version="1.0" encoding="utf-8"?>
<sst xmlns="http://schemas.openxmlformats.org/spreadsheetml/2006/main" count="370" uniqueCount="106">
  <si>
    <t>ВСЬОГО ЗА ПЕРІОД   =</t>
  </si>
  <si>
    <t>Зарплата двірника (ДОДАТОК 1)</t>
  </si>
  <si>
    <t>Зарплата водіїв сміттєвоза + водія трактора (ДОДАТОК 2)</t>
  </si>
  <si>
    <t>Зарплата пічників (ДОДАТОК 3)</t>
  </si>
  <si>
    <t>Зарплата сантехніків (ДОДАТОК 4)</t>
  </si>
  <si>
    <t>Зарплата електриків (ДОДАТОК 5)</t>
  </si>
  <si>
    <t>Зарплата зварювальника (ДОДАТОК 6)</t>
  </si>
  <si>
    <t>-</t>
  </si>
  <si>
    <t>Вихідні дані:</t>
  </si>
  <si>
    <t>Загальна площа житлофонду де є послуга "прибирання", м2</t>
  </si>
  <si>
    <t>Відсоток даного будинку до житлофонду</t>
  </si>
  <si>
    <t>Відсоткове значення площі</t>
  </si>
  <si>
    <t>Зарплата водіїв сміттєвоза та тракториста (ДОДАТОК 2)</t>
  </si>
  <si>
    <t>Загальна площа житлофонду де є послуга "вивезення ТПВ", м2</t>
  </si>
  <si>
    <t>Витрати на з/п водіїв</t>
  </si>
  <si>
    <t>Витрати на з/п всіх двірників</t>
  </si>
  <si>
    <t>Загальна площа житлофонду де є послуга "обслуговування ДВК", м2</t>
  </si>
  <si>
    <t>Витрати на з/п пічників</t>
  </si>
  <si>
    <t>Загальна площа житлофонду де є послуга "обслугов.систем водопост.та каналіз.", м2</t>
  </si>
  <si>
    <t>Витрати на з/п сантехніків</t>
  </si>
  <si>
    <t>Нарахування ЄСВ на зарплату (ДОДАТОК 9)</t>
  </si>
  <si>
    <t>Матеріальні витрати (ДОДАТОК 10)</t>
  </si>
  <si>
    <t>Амортизація ОЗ, крім житлофонду (ДОДАТОК 11)</t>
  </si>
  <si>
    <t>Витрати електроенергії по будинку (ДОДАТОК12)</t>
  </si>
  <si>
    <t>Витрати на дератизацію та дезінсекцію (ДОДАТОК 13)</t>
  </si>
  <si>
    <t>Витрати на земельний податок (ДОДАТОК 14)</t>
  </si>
  <si>
    <t>Нерозподілені адміністративні витрати (ДОДАТОК 15)</t>
  </si>
  <si>
    <t>Витрати за послуги із утилізації сміття (ДОДАТОК 16)</t>
  </si>
  <si>
    <t>Витрати за інші послуги (ДОДАТОК 17)</t>
  </si>
  <si>
    <t>Зарплата газоелектрозварювальника (ДОДАТОК 6)</t>
  </si>
  <si>
    <t>Загальна площа житлофонду де є послуга "обслуговування електромереж", м2</t>
  </si>
  <si>
    <t>Витрати на з/п електриків</t>
  </si>
  <si>
    <t>Витрати на з/п газоелектрозварювальника</t>
  </si>
  <si>
    <t>Зарплата ремонтної бригади (ДОДАТОК 7)</t>
  </si>
  <si>
    <t>Зарплата адмінперсоналу (ДОДАТОК 8)</t>
  </si>
  <si>
    <t>Загальна площа житлофонду де є послуга "поточний ремонт", м2</t>
  </si>
  <si>
    <t>Загальна площа житлофонду, якому надаються послуги "управління", м2</t>
  </si>
  <si>
    <t>Витрати на з/п ремонтної бригади</t>
  </si>
  <si>
    <t>Витрати на з/п адмінперсоналу</t>
  </si>
  <si>
    <t>Нарахування на зарплату (ДОДАТОК 9)</t>
  </si>
  <si>
    <t>Витрати на ЄСВ по підприємству</t>
  </si>
  <si>
    <t>Паливно-мас. матеріали</t>
  </si>
  <si>
    <t>Запчастини</t>
  </si>
  <si>
    <t>Витрати на амортизацію ОЗ  (ДОДАТОК 11)</t>
  </si>
  <si>
    <t>Витрати на амортизацію всіх ОЗ(крім житлового фонду)</t>
  </si>
  <si>
    <t>Витрати електроенергії по будинку (ДОДАТОК 12)</t>
  </si>
  <si>
    <t>Будматеріали(пот.ремонт) та електроматеріали</t>
  </si>
  <si>
    <t>Спожито, кВт*год</t>
  </si>
  <si>
    <t>ціна електроенегрії (без ПДВ)</t>
  </si>
  <si>
    <t>Примітка</t>
  </si>
  <si>
    <t>Витрати на ДЕРАТИЗАЦІЮ ТА ДЕЗІНСЕКЦІЮ  (ДОДАТОК 13)</t>
  </si>
  <si>
    <t>Матеріальні витрати</t>
  </si>
  <si>
    <t>НЕРОЗПОДІЛЕНІ АДМІНІСТРАТИВНІ ВИТРАТИ (ДОДАТОК 15)</t>
  </si>
  <si>
    <t>Всього</t>
  </si>
  <si>
    <t>За посл.банку</t>
  </si>
  <si>
    <t>За електроенергію бази ЖЕКу</t>
  </si>
  <si>
    <t>Канцтовари, ремонт і заправка офісн.техніки, оновлення програм, ЕЦП, телефон, інтернет</t>
  </si>
  <si>
    <t>Відрядження</t>
  </si>
  <si>
    <t>Зарплата прибиральниці, комірника і сторожів</t>
  </si>
  <si>
    <t>Перші 5 днів лікарняних за рахунок підприємства та договора ЦПХ</t>
  </si>
  <si>
    <t>Витрати на утилізацію (ДОДАТОК 16)</t>
  </si>
  <si>
    <t>Витрати на утилізацію всього</t>
  </si>
  <si>
    <t>Інші витрати (ДОДАТОК 17)</t>
  </si>
  <si>
    <t>Назва витрат</t>
  </si>
  <si>
    <t>Сума</t>
  </si>
  <si>
    <t>ВИТРАТИ ПО БУДИНКУ</t>
  </si>
  <si>
    <t xml:space="preserve">Січень </t>
  </si>
  <si>
    <t xml:space="preserve">Лютий 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</si>
  <si>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</si>
  <si>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</si>
  <si>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</si>
  <si>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</si>
  <si>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</si>
  <si>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</si>
  <si>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</si>
  <si>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</si>
  <si>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</si>
  <si>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</si>
  <si>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 xml:space="preserve">2 квартал </t>
  </si>
  <si>
    <t xml:space="preserve">3 квартал </t>
  </si>
  <si>
    <t xml:space="preserve">4 квартал </t>
  </si>
  <si>
    <t xml:space="preserve">1 квартал </t>
  </si>
  <si>
    <t>за період - 2017 р.</t>
  </si>
  <si>
    <t xml:space="preserve">Групи матеріальних витрат </t>
  </si>
  <si>
    <t>Не проводились</t>
  </si>
  <si>
    <r>
      <t xml:space="preserve">Розшифровка витрат </t>
    </r>
    <r>
      <rPr>
        <b/>
        <u/>
        <sz val="20"/>
        <color theme="1"/>
        <rFont val="Calibri"/>
        <family val="2"/>
        <charset val="204"/>
        <scheme val="minor"/>
      </rPr>
      <t xml:space="preserve">(без ПДВ) </t>
    </r>
    <r>
      <rPr>
        <b/>
        <sz val="20"/>
        <color theme="1"/>
        <rFont val="Calibri"/>
        <family val="2"/>
        <charset val="204"/>
        <scheme val="minor"/>
      </rPr>
      <t>по багатоквартирному будинку №15 по проспекту Свободи</t>
    </r>
  </si>
  <si>
    <t>Загальна площа будинку по проспект Свободи, 15, м2</t>
  </si>
  <si>
    <t>Витрати на з/п  двірників по проспект Свободи, 15</t>
  </si>
  <si>
    <t>Загальна площа будинку по Свободи, 15, м2</t>
  </si>
  <si>
    <t>Витрати на з/п  водіїв по проспект Свободи, 15</t>
  </si>
  <si>
    <t>Витрати на з/п  пічників по проспект Свободи, 15</t>
  </si>
  <si>
    <t>Витрати на з/п  сантехніків по проспект Свободи, 15</t>
  </si>
  <si>
    <t>Витрати на з/п  електриків по проспект Свободи, 15</t>
  </si>
  <si>
    <t>Витрати на з/п  газоелектрозварювальника по проспект Свободи, 15</t>
  </si>
  <si>
    <t>Витрати на з/п  рембригади по проспект Свободи, 15</t>
  </si>
  <si>
    <t>Витрати на з/п  адмінперсоналу по проспект Свободи, 15</t>
  </si>
  <si>
    <t>Витрати на ЄСВ по проспект Свободи, 15</t>
  </si>
  <si>
    <t>Матеріальні витрати  по проспект Свободи, 15</t>
  </si>
  <si>
    <t>Витрати на амортизацію ОЗ по проспект Свободи, 15</t>
  </si>
  <si>
    <t>Витрати на електроенергію для освітлення місць загального користування по проспект Свободи, 15</t>
  </si>
  <si>
    <t>Ціна 1 кіловата із 1 березня зросла із 1,29 (з ПДВ) до 1,68 (з ПДВ), таким чином, за рік ЖЕК сплатив РЕСу за електроенергію даного будинку  10050,18 грн (із ПДВ)</t>
  </si>
  <si>
    <t>Витрати на дератизацію та дезінсекцію по проспект Свободи, 15</t>
  </si>
  <si>
    <t>Витрати на земельний податок по проспект Свободи, 15</t>
  </si>
  <si>
    <t>Нерозподілені по проспект Свободи, 15</t>
  </si>
  <si>
    <t>Витрати на утилізацію по проспект Свободи, 15</t>
  </si>
  <si>
    <t xml:space="preserve">Групи витрат за період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</si>
</sst>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i/>
      <sz val="18"/>
      <color theme="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2" xfId="0" applyFont="1" applyBorder="1"/>
    <xf numFmtId="0" fontId="1" fillId="0" borderId="4" xfId="0" applyFont="1" applyBorder="1"/>
    <xf numFmtId="49" fontId="1" fillId="0" borderId="0" xfId="0" applyNumberFormat="1" applyFont="1"/>
    <xf numFmtId="49" fontId="4" fillId="0" borderId="0" xfId="0" applyNumberFormat="1" applyFont="1"/>
    <xf numFmtId="2" fontId="4" fillId="0" borderId="0" xfId="0" applyNumberFormat="1" applyFont="1"/>
    <xf numFmtId="49" fontId="1" fillId="0" borderId="0" xfId="0" applyNumberFormat="1" applyFont="1" applyBorder="1"/>
    <xf numFmtId="0" fontId="5" fillId="0" borderId="0" xfId="0" applyFont="1"/>
    <xf numFmtId="0" fontId="5" fillId="0" borderId="0" xfId="0" applyFont="1" applyAlignment="1">
      <alignment horizontal="left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6" xfId="0" applyFont="1" applyBorder="1" applyAlignment="1">
      <alignment horizontal="center" vertical="distributed"/>
    </xf>
    <xf numFmtId="10" fontId="5" fillId="0" borderId="6" xfId="0" applyNumberFormat="1" applyFont="1" applyBorder="1" applyAlignment="1">
      <alignment horizontal="center" vertical="distributed"/>
    </xf>
    <xf numFmtId="0" fontId="0" fillId="0" borderId="6" xfId="0" applyBorder="1"/>
    <xf numFmtId="2" fontId="0" fillId="0" borderId="6" xfId="0" applyNumberFormat="1" applyBorder="1"/>
    <xf numFmtId="49" fontId="1" fillId="0" borderId="6" xfId="0" applyNumberFormat="1" applyFont="1" applyBorder="1"/>
    <xf numFmtId="0" fontId="4" fillId="0" borderId="0" xfId="0" applyFont="1"/>
    <xf numFmtId="0" fontId="4" fillId="0" borderId="7" xfId="0" applyFont="1" applyBorder="1"/>
    <xf numFmtId="49" fontId="4" fillId="0" borderId="7" xfId="0" applyNumberFormat="1" applyFont="1" applyBorder="1"/>
    <xf numFmtId="49" fontId="4" fillId="0" borderId="0" xfId="0" applyNumberFormat="1" applyFont="1" applyBorder="1"/>
    <xf numFmtId="0" fontId="4" fillId="0" borderId="0" xfId="0" applyFont="1" applyBorder="1"/>
    <xf numFmtId="0" fontId="3" fillId="2" borderId="0" xfId="0" applyFont="1" applyFill="1" applyAlignment="1">
      <alignment horizontal="right"/>
    </xf>
    <xf numFmtId="2" fontId="0" fillId="2" borderId="6" xfId="0" applyNumberFormat="1" applyFill="1" applyBorder="1"/>
    <xf numFmtId="2" fontId="3" fillId="2" borderId="0" xfId="0" applyNumberFormat="1" applyFont="1" applyFill="1" applyAlignment="1">
      <alignment horizontal="right"/>
    </xf>
    <xf numFmtId="49" fontId="3" fillId="0" borderId="6" xfId="0" applyNumberFormat="1" applyFont="1" applyBorder="1"/>
    <xf numFmtId="0" fontId="0" fillId="0" borderId="7" xfId="0" applyBorder="1"/>
    <xf numFmtId="0" fontId="0" fillId="0" borderId="11" xfId="0" applyBorder="1" applyAlignment="1">
      <alignment vertical="distributed"/>
    </xf>
    <xf numFmtId="0" fontId="0" fillId="0" borderId="12" xfId="0" applyBorder="1" applyAlignment="1">
      <alignment vertical="distributed"/>
    </xf>
    <xf numFmtId="0" fontId="5" fillId="0" borderId="6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distributed"/>
    </xf>
    <xf numFmtId="49" fontId="4" fillId="0" borderId="0" xfId="0" applyNumberFormat="1" applyFont="1" applyBorder="1" applyAlignment="1">
      <alignment horizontal="right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49" fontId="4" fillId="0" borderId="0" xfId="0" applyNumberFormat="1" applyFont="1" applyAlignment="1">
      <alignment horizontal="right"/>
    </xf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49" fontId="9" fillId="0" borderId="0" xfId="0" applyNumberFormat="1" applyFont="1"/>
    <xf numFmtId="2" fontId="9" fillId="0" borderId="0" xfId="0" applyNumberFormat="1" applyFont="1"/>
    <xf numFmtId="0" fontId="9" fillId="0" borderId="0" xfId="0" applyFont="1"/>
    <xf numFmtId="49" fontId="10" fillId="0" borderId="0" xfId="0" applyNumberFormat="1" applyFont="1"/>
    <xf numFmtId="2" fontId="10" fillId="0" borderId="0" xfId="0" applyNumberFormat="1" applyFont="1"/>
    <xf numFmtId="49" fontId="10" fillId="0" borderId="1" xfId="0" applyNumberFormat="1" applyFont="1" applyBorder="1"/>
    <xf numFmtId="49" fontId="11" fillId="0" borderId="0" xfId="0" applyNumberFormat="1" applyFont="1"/>
    <xf numFmtId="2" fontId="4" fillId="2" borderId="0" xfId="0" applyNumberFormat="1" applyFont="1" applyFill="1"/>
    <xf numFmtId="0" fontId="10" fillId="0" borderId="0" xfId="0" applyFont="1"/>
    <xf numFmtId="0" fontId="12" fillId="0" borderId="0" xfId="0" applyFont="1"/>
    <xf numFmtId="164" fontId="0" fillId="2" borderId="6" xfId="0" applyNumberFormat="1" applyFill="1" applyBorder="1"/>
    <xf numFmtId="1" fontId="0" fillId="0" borderId="6" xfId="0" applyNumberForma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/>
    </xf>
    <xf numFmtId="49" fontId="10" fillId="0" borderId="0" xfId="0" applyNumberFormat="1" applyFont="1" applyAlignment="1">
      <alignment horizontal="right"/>
    </xf>
    <xf numFmtId="0" fontId="12" fillId="0" borderId="0" xfId="0" applyFont="1" applyAlignment="1">
      <alignment horizontal="left"/>
    </xf>
    <xf numFmtId="2" fontId="6" fillId="0" borderId="6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distributed"/>
    </xf>
    <xf numFmtId="0" fontId="5" fillId="0" borderId="8" xfId="0" applyFont="1" applyBorder="1" applyAlignment="1">
      <alignment horizontal="center" vertical="distributed"/>
    </xf>
    <xf numFmtId="0" fontId="5" fillId="0" borderId="9" xfId="0" applyFont="1" applyBorder="1" applyAlignment="1">
      <alignment horizontal="center" vertical="distributed"/>
    </xf>
    <xf numFmtId="49" fontId="3" fillId="0" borderId="8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left"/>
    </xf>
    <xf numFmtId="49" fontId="3" fillId="0" borderId="8" xfId="0" applyNumberFormat="1" applyFont="1" applyBorder="1" applyAlignment="1">
      <alignment horizontal="center" vertical="distributed"/>
    </xf>
    <xf numFmtId="49" fontId="3" fillId="0" borderId="9" xfId="0" applyNumberFormat="1" applyFont="1" applyBorder="1" applyAlignment="1">
      <alignment horizontal="center" vertical="distributed"/>
    </xf>
    <xf numFmtId="0" fontId="8" fillId="0" borderId="10" xfId="0" applyFont="1" applyBorder="1" applyAlignment="1">
      <alignment horizontal="center" vertical="distributed"/>
    </xf>
    <xf numFmtId="0" fontId="8" fillId="0" borderId="11" xfId="0" applyFont="1" applyBorder="1" applyAlignment="1">
      <alignment horizontal="center" vertical="distributed"/>
    </xf>
    <xf numFmtId="0" fontId="7" fillId="0" borderId="10" xfId="0" applyFont="1" applyBorder="1" applyAlignment="1">
      <alignment horizontal="center" vertical="distributed"/>
    </xf>
    <xf numFmtId="0" fontId="7" fillId="0" borderId="11" xfId="0" applyFont="1" applyBorder="1" applyAlignment="1">
      <alignment horizontal="center" vertical="distributed"/>
    </xf>
    <xf numFmtId="0" fontId="0" fillId="0" borderId="10" xfId="0" applyBorder="1" applyAlignment="1">
      <alignment horizontal="center" vertical="distributed"/>
    </xf>
    <xf numFmtId="0" fontId="0" fillId="0" borderId="11" xfId="0" applyBorder="1" applyAlignment="1">
      <alignment horizontal="center" vertical="distributed"/>
    </xf>
    <xf numFmtId="2" fontId="4" fillId="0" borderId="0" xfId="0" applyNumberFormat="1" applyFont="1" applyBorder="1" applyAlignment="1">
      <alignment horizontal="left"/>
    </xf>
    <xf numFmtId="49" fontId="1" fillId="0" borderId="8" xfId="0" applyNumberFormat="1" applyFont="1" applyBorder="1" applyAlignment="1">
      <alignment horizontal="justify" vertical="distributed"/>
    </xf>
    <xf numFmtId="49" fontId="1" fillId="0" borderId="9" xfId="0" applyNumberFormat="1" applyFont="1" applyBorder="1" applyAlignment="1">
      <alignment horizontal="justify" vertical="distributed"/>
    </xf>
    <xf numFmtId="49" fontId="1" fillId="0" borderId="8" xfId="0" applyNumberFormat="1" applyFont="1" applyBorder="1" applyAlignment="1">
      <alignment horizontal="left" vertical="distributed"/>
    </xf>
    <xf numFmtId="49" fontId="1" fillId="0" borderId="9" xfId="0" applyNumberFormat="1" applyFont="1" applyBorder="1" applyAlignment="1">
      <alignment horizontal="left" vertical="distributed"/>
    </xf>
    <xf numFmtId="2" fontId="6" fillId="2" borderId="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R38"/>
  <sheetViews>
    <sheetView tabSelected="1" view="pageBreakPreview" zoomScale="60" zoomScaleNormal="100" workbookViewId="0">
      <selection activeCell="T28" sqref="T28"/>
    </sheetView>
  </sheetViews>
  <sheetFormatPr defaultRowHeight="21" x14ac:dyDescent="0.35"/>
  <cols>
    <col min="1" max="1" width="13.85546875" style="1" customWidth="1"/>
    <col min="2" max="2" width="9.140625" style="1"/>
    <col min="3" max="3" width="12.5703125" style="1" bestFit="1" customWidth="1"/>
    <col min="4" max="4" width="14.42578125" style="1" bestFit="1" customWidth="1"/>
    <col min="5" max="10" width="9.140625" style="1"/>
    <col min="11" max="11" width="14.85546875" style="1" bestFit="1" customWidth="1"/>
    <col min="12" max="15" width="9.140625" style="1"/>
    <col min="16" max="16" width="18.85546875" style="1" customWidth="1"/>
    <col min="17" max="16384" width="9.140625" style="1"/>
  </cols>
  <sheetData>
    <row r="2" spans="1:18" s="49" customFormat="1" ht="26.25" x14ac:dyDescent="0.4">
      <c r="A2" s="55" t="s">
        <v>85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8" s="49" customFormat="1" ht="42" customHeight="1" x14ac:dyDescent="0.4">
      <c r="D3" s="49" t="s">
        <v>82</v>
      </c>
    </row>
    <row r="5" spans="1:18" s="2" customFormat="1" x14ac:dyDescent="0.35">
      <c r="A5" s="36"/>
      <c r="B5" s="36"/>
      <c r="C5" s="36"/>
      <c r="D5" s="36"/>
      <c r="E5" s="37"/>
      <c r="F5" s="3"/>
      <c r="G5" s="3" t="s">
        <v>65</v>
      </c>
      <c r="H5" s="3"/>
      <c r="I5" s="3"/>
      <c r="J5" s="3"/>
      <c r="K5" s="3"/>
      <c r="L5" s="3"/>
      <c r="M5" s="3"/>
      <c r="N5" s="3"/>
      <c r="O5" s="3"/>
      <c r="P5" s="3"/>
    </row>
    <row r="6" spans="1:18" s="2" customFormat="1" x14ac:dyDescent="0.35">
      <c r="A6" s="38"/>
      <c r="B6" s="38"/>
      <c r="C6" s="38"/>
      <c r="D6" s="38"/>
      <c r="E6" s="39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8" s="18" customFormat="1" ht="23.25" x14ac:dyDescent="0.35">
      <c r="A7" s="43"/>
      <c r="B7" s="43"/>
      <c r="C7" s="44"/>
      <c r="D7" s="43"/>
      <c r="E7" s="45"/>
      <c r="F7" s="35" t="s">
        <v>7</v>
      </c>
      <c r="G7" s="6" t="s">
        <v>1</v>
      </c>
      <c r="H7" s="6"/>
      <c r="I7" s="6"/>
      <c r="J7" s="6"/>
      <c r="K7" s="6"/>
      <c r="L7" s="6"/>
      <c r="M7" s="6"/>
      <c r="N7" s="6"/>
      <c r="O7" s="6"/>
      <c r="P7" s="7">
        <v>12192.82</v>
      </c>
      <c r="Q7" s="6"/>
    </row>
    <row r="8" spans="1:18" s="18" customFormat="1" ht="23.25" x14ac:dyDescent="0.35">
      <c r="A8" s="43"/>
      <c r="B8" s="43"/>
      <c r="C8" s="44"/>
      <c r="D8" s="43"/>
      <c r="E8" s="45"/>
      <c r="F8" s="35" t="s">
        <v>7</v>
      </c>
      <c r="G8" s="6" t="s">
        <v>2</v>
      </c>
      <c r="H8" s="6"/>
      <c r="I8" s="6"/>
      <c r="J8" s="6"/>
      <c r="K8" s="6"/>
      <c r="L8" s="6"/>
      <c r="M8" s="6"/>
      <c r="N8" s="6"/>
      <c r="O8" s="6"/>
      <c r="P8" s="7">
        <v>3926.58</v>
      </c>
      <c r="Q8" s="6"/>
    </row>
    <row r="9" spans="1:18" s="18" customFormat="1" ht="23.25" x14ac:dyDescent="0.35">
      <c r="A9" s="43"/>
      <c r="B9" s="43"/>
      <c r="C9" s="44"/>
      <c r="D9" s="43"/>
      <c r="E9" s="45"/>
      <c r="F9" s="35" t="s">
        <v>7</v>
      </c>
      <c r="G9" s="6" t="s">
        <v>3</v>
      </c>
      <c r="H9" s="6"/>
      <c r="I9" s="6"/>
      <c r="J9" s="6"/>
      <c r="K9" s="6"/>
      <c r="L9" s="6"/>
      <c r="M9" s="6"/>
      <c r="N9" s="6"/>
      <c r="O9" s="6"/>
      <c r="P9" s="7">
        <v>1933.94</v>
      </c>
      <c r="Q9" s="6"/>
    </row>
    <row r="10" spans="1:18" s="18" customFormat="1" ht="23.25" x14ac:dyDescent="0.35">
      <c r="A10" s="43"/>
      <c r="B10" s="43"/>
      <c r="C10" s="44"/>
      <c r="D10" s="43"/>
      <c r="E10" s="45"/>
      <c r="F10" s="35" t="s">
        <v>7</v>
      </c>
      <c r="G10" s="6" t="s">
        <v>4</v>
      </c>
      <c r="H10" s="6"/>
      <c r="I10" s="6"/>
      <c r="J10" s="6"/>
      <c r="K10" s="6"/>
      <c r="L10" s="6"/>
      <c r="M10" s="6"/>
      <c r="N10" s="6"/>
      <c r="O10" s="6"/>
      <c r="P10" s="7">
        <v>5682.26</v>
      </c>
      <c r="Q10" s="6"/>
    </row>
    <row r="11" spans="1:18" s="18" customFormat="1" ht="23.25" x14ac:dyDescent="0.35">
      <c r="A11" s="43"/>
      <c r="B11" s="43"/>
      <c r="C11" s="44"/>
      <c r="D11" s="43"/>
      <c r="E11" s="45"/>
      <c r="F11" s="35" t="s">
        <v>7</v>
      </c>
      <c r="G11" s="6" t="s">
        <v>5</v>
      </c>
      <c r="H11" s="6"/>
      <c r="I11" s="6"/>
      <c r="J11" s="6"/>
      <c r="K11" s="6"/>
      <c r="L11" s="6"/>
      <c r="M11" s="6"/>
      <c r="N11" s="6"/>
      <c r="O11" s="6"/>
      <c r="P11" s="7">
        <v>1901.33</v>
      </c>
      <c r="Q11" s="6"/>
    </row>
    <row r="12" spans="1:18" s="18" customFormat="1" ht="23.25" x14ac:dyDescent="0.35">
      <c r="A12" s="43"/>
      <c r="B12" s="43"/>
      <c r="C12" s="44"/>
      <c r="D12" s="46"/>
      <c r="E12" s="45"/>
      <c r="F12" s="35" t="s">
        <v>7</v>
      </c>
      <c r="G12" s="6" t="s">
        <v>6</v>
      </c>
      <c r="H12" s="6"/>
      <c r="I12" s="6"/>
      <c r="J12" s="6"/>
      <c r="K12" s="6"/>
      <c r="L12" s="6"/>
      <c r="M12" s="6"/>
      <c r="N12" s="6"/>
      <c r="O12" s="6"/>
      <c r="P12" s="7">
        <v>832.13</v>
      </c>
      <c r="Q12" s="6"/>
    </row>
    <row r="13" spans="1:18" s="18" customFormat="1" ht="23.25" x14ac:dyDescent="0.35">
      <c r="A13" s="43"/>
      <c r="B13" s="43"/>
      <c r="C13" s="44"/>
      <c r="D13" s="43"/>
      <c r="E13" s="45"/>
      <c r="F13" s="35" t="s">
        <v>7</v>
      </c>
      <c r="G13" s="6" t="s">
        <v>33</v>
      </c>
      <c r="H13" s="6"/>
      <c r="I13" s="6"/>
      <c r="J13" s="6"/>
      <c r="K13" s="6"/>
      <c r="L13" s="6"/>
      <c r="M13" s="6"/>
      <c r="N13" s="6"/>
      <c r="O13" s="6"/>
      <c r="P13" s="7">
        <v>2105.91</v>
      </c>
      <c r="Q13" s="6"/>
    </row>
    <row r="14" spans="1:18" s="18" customFormat="1" ht="23.25" x14ac:dyDescent="0.35">
      <c r="A14" s="43"/>
      <c r="B14" s="43"/>
      <c r="C14" s="44"/>
      <c r="D14" s="43"/>
      <c r="E14" s="45"/>
      <c r="F14" s="35" t="s">
        <v>7</v>
      </c>
      <c r="G14" s="18" t="s">
        <v>34</v>
      </c>
      <c r="N14" s="6"/>
      <c r="O14" s="6"/>
      <c r="P14" s="7">
        <v>13705.57</v>
      </c>
      <c r="Q14" s="6"/>
    </row>
    <row r="15" spans="1:18" s="18" customFormat="1" ht="23.25" x14ac:dyDescent="0.35">
      <c r="A15" s="43"/>
      <c r="B15" s="43"/>
      <c r="C15" s="44"/>
      <c r="D15" s="43"/>
      <c r="E15" s="45"/>
      <c r="F15" s="35" t="s">
        <v>7</v>
      </c>
      <c r="G15" s="6" t="s">
        <v>20</v>
      </c>
      <c r="H15" s="6"/>
      <c r="I15" s="6"/>
      <c r="J15" s="6"/>
      <c r="K15" s="6"/>
      <c r="L15" s="6"/>
      <c r="M15" s="6"/>
      <c r="N15" s="6"/>
      <c r="O15" s="6"/>
      <c r="P15" s="7">
        <v>10020.959999999999</v>
      </c>
      <c r="Q15" s="6"/>
    </row>
    <row r="16" spans="1:18" s="18" customFormat="1" ht="23.25" x14ac:dyDescent="0.35">
      <c r="A16" s="43"/>
      <c r="B16" s="43"/>
      <c r="C16" s="44"/>
      <c r="D16" s="43"/>
      <c r="E16" s="45"/>
      <c r="F16" s="35" t="s">
        <v>7</v>
      </c>
      <c r="G16" s="6" t="s">
        <v>21</v>
      </c>
      <c r="H16" s="6"/>
      <c r="I16" s="6"/>
      <c r="J16" s="6"/>
      <c r="K16" s="6"/>
      <c r="L16" s="6"/>
      <c r="M16" s="6"/>
      <c r="N16" s="6"/>
      <c r="O16" s="6"/>
      <c r="P16" s="47">
        <v>13826.87</v>
      </c>
      <c r="Q16" s="6"/>
    </row>
    <row r="17" spans="1:17" s="18" customFormat="1" ht="23.25" x14ac:dyDescent="0.35">
      <c r="A17" s="43"/>
      <c r="B17" s="43"/>
      <c r="C17" s="44"/>
      <c r="D17" s="43"/>
      <c r="E17" s="45"/>
      <c r="F17" s="35" t="s">
        <v>7</v>
      </c>
      <c r="G17" s="6" t="s">
        <v>22</v>
      </c>
      <c r="H17" s="6"/>
      <c r="I17" s="6"/>
      <c r="J17" s="6"/>
      <c r="K17" s="6"/>
      <c r="L17" s="6"/>
      <c r="M17" s="6"/>
      <c r="N17" s="6"/>
      <c r="O17" s="6"/>
      <c r="P17" s="7">
        <v>453.31</v>
      </c>
      <c r="Q17" s="6"/>
    </row>
    <row r="18" spans="1:17" s="18" customFormat="1" ht="23.25" x14ac:dyDescent="0.35">
      <c r="A18" s="43"/>
      <c r="B18" s="43"/>
      <c r="C18" s="44"/>
      <c r="D18" s="43"/>
      <c r="E18" s="45"/>
      <c r="F18" s="35" t="s">
        <v>7</v>
      </c>
      <c r="G18" s="6" t="s">
        <v>23</v>
      </c>
      <c r="H18" s="6"/>
      <c r="I18" s="6"/>
      <c r="J18" s="6"/>
      <c r="K18" s="6"/>
      <c r="L18" s="6"/>
      <c r="M18" s="6"/>
      <c r="N18" s="6"/>
      <c r="O18" s="6"/>
      <c r="P18" s="7">
        <v>8375.15</v>
      </c>
      <c r="Q18" s="6"/>
    </row>
    <row r="19" spans="1:17" s="18" customFormat="1" ht="23.25" x14ac:dyDescent="0.35">
      <c r="A19" s="48"/>
      <c r="B19" s="48"/>
      <c r="C19" s="48"/>
      <c r="D19" s="43"/>
      <c r="E19" s="45"/>
      <c r="F19" s="35" t="s">
        <v>7</v>
      </c>
      <c r="G19" s="6" t="s">
        <v>24</v>
      </c>
      <c r="H19" s="6"/>
      <c r="I19" s="6"/>
      <c r="J19" s="6"/>
      <c r="K19" s="6"/>
      <c r="L19" s="6"/>
      <c r="M19" s="6"/>
      <c r="N19" s="6"/>
      <c r="O19" s="6"/>
      <c r="P19" s="7">
        <v>0</v>
      </c>
      <c r="Q19" s="6"/>
    </row>
    <row r="20" spans="1:17" s="18" customFormat="1" ht="23.25" x14ac:dyDescent="0.35">
      <c r="A20" s="43"/>
      <c r="B20" s="43"/>
      <c r="C20" s="44"/>
      <c r="D20" s="43"/>
      <c r="E20" s="45"/>
      <c r="F20" s="35" t="s">
        <v>7</v>
      </c>
      <c r="G20" s="6" t="s">
        <v>25</v>
      </c>
      <c r="H20" s="6"/>
      <c r="I20" s="6"/>
      <c r="J20" s="6"/>
      <c r="K20" s="6"/>
      <c r="L20" s="6"/>
      <c r="M20" s="6"/>
      <c r="N20" s="6"/>
      <c r="O20" s="6"/>
      <c r="P20" s="7">
        <v>243.98</v>
      </c>
      <c r="Q20" s="6"/>
    </row>
    <row r="21" spans="1:17" s="18" customFormat="1" ht="23.25" x14ac:dyDescent="0.35">
      <c r="A21" s="43"/>
      <c r="B21" s="43"/>
      <c r="C21" s="43"/>
      <c r="D21" s="43"/>
      <c r="E21" s="45"/>
      <c r="F21" s="35" t="s">
        <v>7</v>
      </c>
      <c r="G21" s="6" t="s">
        <v>26</v>
      </c>
      <c r="H21" s="6"/>
      <c r="I21" s="6"/>
      <c r="J21" s="6"/>
      <c r="K21" s="6"/>
      <c r="L21" s="6"/>
      <c r="M21" s="6"/>
      <c r="N21" s="6"/>
      <c r="O21" s="6"/>
      <c r="P21" s="7">
        <v>5149.58</v>
      </c>
      <c r="Q21" s="6"/>
    </row>
    <row r="22" spans="1:17" s="18" customFormat="1" ht="23.25" x14ac:dyDescent="0.35">
      <c r="A22" s="43"/>
      <c r="B22" s="43"/>
      <c r="C22" s="43"/>
      <c r="D22" s="43"/>
      <c r="E22" s="45"/>
      <c r="F22" s="35" t="s">
        <v>7</v>
      </c>
      <c r="G22" s="6" t="s">
        <v>27</v>
      </c>
      <c r="H22" s="6"/>
      <c r="I22" s="6"/>
      <c r="J22" s="6"/>
      <c r="K22" s="6"/>
      <c r="L22" s="6"/>
      <c r="M22" s="6"/>
      <c r="N22" s="6"/>
      <c r="O22" s="6"/>
      <c r="P22" s="7">
        <v>3264.41</v>
      </c>
      <c r="Q22" s="6"/>
    </row>
    <row r="23" spans="1:17" s="18" customFormat="1" ht="23.25" x14ac:dyDescent="0.35">
      <c r="A23" s="43"/>
      <c r="B23" s="43"/>
      <c r="C23" s="43"/>
      <c r="D23" s="43"/>
      <c r="E23" s="45"/>
      <c r="F23" s="35" t="s">
        <v>7</v>
      </c>
      <c r="G23" s="6" t="s">
        <v>28</v>
      </c>
      <c r="H23" s="6"/>
      <c r="I23" s="6"/>
      <c r="J23" s="6"/>
      <c r="K23" s="6"/>
      <c r="L23" s="6"/>
      <c r="M23" s="6"/>
      <c r="N23" s="6"/>
      <c r="O23" s="6"/>
      <c r="P23" s="47">
        <v>0</v>
      </c>
      <c r="Q23" s="6"/>
    </row>
    <row r="24" spans="1:17" s="18" customFormat="1" ht="23.25" x14ac:dyDescent="0.35">
      <c r="A24" s="43"/>
      <c r="B24" s="43"/>
      <c r="C24" s="43"/>
      <c r="D24" s="43"/>
      <c r="E24" s="45"/>
      <c r="F24" s="35"/>
      <c r="G24" s="6"/>
      <c r="H24" s="6"/>
      <c r="I24" s="6"/>
      <c r="J24" s="6"/>
      <c r="K24" s="6"/>
      <c r="L24" s="6"/>
      <c r="M24" s="6"/>
      <c r="N24" s="6"/>
      <c r="O24" s="6"/>
      <c r="P24" s="7"/>
      <c r="Q24" s="6"/>
    </row>
    <row r="25" spans="1:17" s="18" customFormat="1" ht="23.25" x14ac:dyDescent="0.35">
      <c r="A25" s="43"/>
      <c r="B25" s="43"/>
      <c r="C25" s="43"/>
      <c r="D25" s="44"/>
      <c r="E25" s="45"/>
      <c r="F25" s="35"/>
      <c r="H25" s="6"/>
      <c r="I25" s="6"/>
      <c r="J25" s="6"/>
      <c r="K25" s="6"/>
      <c r="L25" s="6" t="s">
        <v>0</v>
      </c>
      <c r="M25" s="6"/>
      <c r="N25" s="6"/>
      <c r="O25" s="6"/>
      <c r="P25" s="7">
        <f>P7+P8+P9+P10+P11+P12+P13+P14+P16+P17+P18+P19+P20+P21+P22+P23</f>
        <v>73593.840000000011</v>
      </c>
      <c r="Q25" s="6"/>
    </row>
    <row r="26" spans="1:17" s="2" customFormat="1" x14ac:dyDescent="0.35">
      <c r="A26" s="5"/>
      <c r="B26" s="5"/>
      <c r="C26" s="5"/>
      <c r="D26" s="5"/>
      <c r="E26" s="8"/>
      <c r="F26" s="8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s="2" customFormat="1" x14ac:dyDescent="0.35">
      <c r="A27" s="5"/>
      <c r="B27" s="5"/>
      <c r="C27" s="5"/>
      <c r="D27" s="5"/>
      <c r="E27" s="8"/>
      <c r="F27" s="8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s="42" customFormat="1" ht="23.25" x14ac:dyDescent="0.35">
      <c r="A28" s="40"/>
      <c r="B28" s="54"/>
      <c r="C28" s="54"/>
      <c r="D28" s="54"/>
      <c r="E28" s="54"/>
      <c r="F28" s="54"/>
      <c r="G28" s="54"/>
      <c r="H28" s="54"/>
      <c r="I28" s="54"/>
      <c r="J28" s="54"/>
      <c r="K28" s="41"/>
      <c r="L28" s="40"/>
      <c r="M28" s="40"/>
      <c r="N28" s="40"/>
      <c r="O28" s="40"/>
      <c r="P28" s="40"/>
      <c r="Q28" s="40"/>
    </row>
    <row r="29" spans="1:17" s="2" customFormat="1" x14ac:dyDescent="0.35">
      <c r="A29" s="5"/>
      <c r="B29" s="5"/>
      <c r="C29" s="5"/>
      <c r="D29" s="5"/>
      <c r="E29" s="8"/>
      <c r="F29" s="8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s="2" customFormat="1" x14ac:dyDescent="0.35">
      <c r="A30" s="5"/>
      <c r="B30" s="5"/>
      <c r="C30" s="5"/>
      <c r="D30" s="5"/>
      <c r="E30" s="8"/>
      <c r="F30" s="8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s="2" customFormat="1" x14ac:dyDescent="0.35">
      <c r="A31" s="5"/>
      <c r="B31" s="5"/>
      <c r="C31" s="5"/>
      <c r="D31" s="5"/>
      <c r="E31" s="8"/>
      <c r="F31" s="8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s="2" customFormat="1" x14ac:dyDescent="0.35">
      <c r="A32" s="5"/>
      <c r="B32" s="5"/>
      <c r="C32" s="5"/>
      <c r="D32" s="5"/>
      <c r="E32" s="8"/>
      <c r="F32" s="8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s="2" customFormat="1" x14ac:dyDescent="0.35">
      <c r="A33" s="5"/>
      <c r="B33" s="5"/>
      <c r="C33" s="5"/>
      <c r="D33" s="5"/>
      <c r="E33" s="8"/>
      <c r="F33" s="8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s="2" customFormat="1" x14ac:dyDescent="0.35">
      <c r="A34" s="5"/>
      <c r="B34" s="5"/>
      <c r="C34" s="5"/>
      <c r="D34" s="5"/>
      <c r="E34" s="8"/>
      <c r="F34" s="8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s="2" customFormat="1" x14ac:dyDescent="0.35">
      <c r="A35" s="5"/>
      <c r="B35" s="5"/>
      <c r="C35" s="5"/>
      <c r="D35" s="5"/>
      <c r="E35" s="8"/>
      <c r="F35" s="8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s="2" customFormat="1" x14ac:dyDescent="0.35">
      <c r="A36" s="5"/>
      <c r="B36" s="5"/>
      <c r="C36" s="5"/>
      <c r="D36" s="5"/>
      <c r="E36" s="8"/>
      <c r="F36" s="8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s="2" customFormat="1" x14ac:dyDescent="0.35">
      <c r="A37" s="5"/>
      <c r="B37" s="5"/>
      <c r="C37" s="5"/>
      <c r="D37" s="5"/>
      <c r="E37" s="8"/>
      <c r="F37" s="8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s="2" customFormat="1" x14ac:dyDescent="0.3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</sheetData>
  <mergeCells count="2">
    <mergeCell ref="B28:J28"/>
    <mergeCell ref="A2:R2"/>
  </mergeCells>
  <pageMargins left="0.7" right="0.7" top="0.75" bottom="0.75" header="0.3" footer="0.3"/>
  <pageSetup paperSize="9" scale="64" orientation="landscape" verticalDpi="0" r:id="rId1"/>
  <rowBreaks count="1" manualBreakCount="1">
    <brk id="37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0"/>
  <sheetViews>
    <sheetView view="pageBreakPreview" zoomScaleNormal="100" zoomScaleSheetLayoutView="100" workbookViewId="0">
      <selection activeCell="B23" sqref="B23"/>
    </sheetView>
  </sheetViews>
  <sheetFormatPr defaultRowHeight="15" x14ac:dyDescent="0.25"/>
  <cols>
    <col min="2" max="2" width="30.5703125" customWidth="1"/>
    <col min="3" max="3" width="62.7109375" customWidth="1"/>
    <col min="4" max="4" width="13.7109375" customWidth="1"/>
    <col min="5" max="5" width="8.28515625" customWidth="1"/>
    <col min="6" max="6" width="12.7109375" customWidth="1"/>
    <col min="9" max="9" width="22.42578125" customWidth="1"/>
    <col min="10" max="10" width="17.85546875" customWidth="1"/>
  </cols>
  <sheetData>
    <row r="1" spans="1:5" ht="21" x14ac:dyDescent="0.35">
      <c r="B1" s="5"/>
    </row>
    <row r="2" spans="1:5" ht="21" x14ac:dyDescent="0.35">
      <c r="D2" s="2" t="s">
        <v>62</v>
      </c>
    </row>
    <row r="6" spans="1:5" ht="18.75" x14ac:dyDescent="0.25">
      <c r="C6" s="13" t="s">
        <v>63</v>
      </c>
      <c r="D6" s="59" t="s">
        <v>64</v>
      </c>
      <c r="E6" s="59"/>
    </row>
    <row r="7" spans="1:5" ht="21" x14ac:dyDescent="0.35">
      <c r="A7" s="17" t="s">
        <v>66</v>
      </c>
      <c r="B7" s="15"/>
      <c r="C7" s="33" t="s">
        <v>7</v>
      </c>
      <c r="D7" s="56">
        <v>0</v>
      </c>
      <c r="E7" s="56"/>
    </row>
    <row r="8" spans="1:5" ht="21" x14ac:dyDescent="0.35">
      <c r="A8" s="17" t="s">
        <v>67</v>
      </c>
      <c r="B8" s="15"/>
      <c r="C8" s="53" t="s">
        <v>7</v>
      </c>
      <c r="D8" s="77">
        <v>0</v>
      </c>
      <c r="E8" s="77"/>
    </row>
    <row r="9" spans="1:5" ht="21" x14ac:dyDescent="0.35">
      <c r="A9" s="17" t="s">
        <v>68</v>
      </c>
      <c r="B9" s="15"/>
      <c r="C9" s="33" t="s">
        <v>7</v>
      </c>
      <c r="D9" s="56">
        <v>0</v>
      </c>
      <c r="E9" s="56"/>
    </row>
    <row r="10" spans="1:5" ht="21" x14ac:dyDescent="0.35">
      <c r="A10" s="17" t="s">
        <v>69</v>
      </c>
      <c r="B10" s="17"/>
      <c r="C10" s="33" t="s">
        <v>7</v>
      </c>
      <c r="D10" s="56">
        <v>0</v>
      </c>
      <c r="E10" s="56"/>
    </row>
    <row r="11" spans="1:5" ht="21" x14ac:dyDescent="0.35">
      <c r="A11" s="17" t="s">
        <v>70</v>
      </c>
      <c r="B11" s="17"/>
      <c r="C11" s="34" t="s">
        <v>7</v>
      </c>
      <c r="D11" s="56">
        <v>0</v>
      </c>
      <c r="E11" s="56"/>
    </row>
    <row r="12" spans="1:5" ht="21" x14ac:dyDescent="0.35">
      <c r="A12" s="17" t="s">
        <v>71</v>
      </c>
      <c r="B12" s="17"/>
      <c r="C12" s="34" t="s">
        <v>7</v>
      </c>
      <c r="D12" s="56">
        <v>0</v>
      </c>
      <c r="E12" s="56"/>
    </row>
    <row r="13" spans="1:5" ht="21" x14ac:dyDescent="0.35">
      <c r="A13" s="17" t="s">
        <v>72</v>
      </c>
      <c r="B13" s="17"/>
      <c r="C13" s="33" t="s">
        <v>7</v>
      </c>
      <c r="D13" s="56">
        <v>0</v>
      </c>
      <c r="E13" s="56"/>
    </row>
    <row r="14" spans="1:5" ht="21" x14ac:dyDescent="0.35">
      <c r="A14" s="17" t="s">
        <v>73</v>
      </c>
      <c r="B14" s="17"/>
      <c r="C14" s="33" t="s">
        <v>7</v>
      </c>
      <c r="D14" s="56">
        <v>0</v>
      </c>
      <c r="E14" s="56"/>
    </row>
    <row r="15" spans="1:5" ht="21" x14ac:dyDescent="0.35">
      <c r="A15" s="17" t="s">
        <v>74</v>
      </c>
      <c r="B15" s="17"/>
      <c r="C15" s="33" t="s">
        <v>7</v>
      </c>
      <c r="D15" s="56">
        <v>0</v>
      </c>
      <c r="E15" s="56"/>
    </row>
    <row r="16" spans="1:5" ht="21" x14ac:dyDescent="0.35">
      <c r="A16" s="17" t="s">
        <v>75</v>
      </c>
      <c r="B16" s="17"/>
      <c r="C16" s="34" t="s">
        <v>7</v>
      </c>
      <c r="D16" s="56">
        <v>0</v>
      </c>
      <c r="E16" s="56"/>
    </row>
    <row r="17" spans="1:5" ht="21" x14ac:dyDescent="0.35">
      <c r="A17" s="17" t="s">
        <v>76</v>
      </c>
      <c r="B17" s="17"/>
      <c r="C17" s="34" t="s">
        <v>7</v>
      </c>
      <c r="D17" s="56">
        <v>0</v>
      </c>
      <c r="E17" s="56"/>
    </row>
    <row r="18" spans="1:5" ht="21" x14ac:dyDescent="0.35">
      <c r="A18" s="17" t="s">
        <v>77</v>
      </c>
      <c r="B18" s="17"/>
      <c r="C18" s="34" t="s">
        <v>7</v>
      </c>
      <c r="D18" s="56">
        <v>0</v>
      </c>
      <c r="E18" s="56"/>
    </row>
    <row r="20" spans="1:5" ht="23.25" x14ac:dyDescent="0.35">
      <c r="C20" s="32" t="s">
        <v>0</v>
      </c>
      <c r="D20" s="57">
        <f>D7+D8+D9+D10+D11+D12+D13+D14+D15+D16+D17+D18</f>
        <v>0</v>
      </c>
      <c r="E20" s="57"/>
    </row>
  </sheetData>
  <mergeCells count="14">
    <mergeCell ref="D11:E11"/>
    <mergeCell ref="D20:E20"/>
    <mergeCell ref="D6:E6"/>
    <mergeCell ref="D7:E7"/>
    <mergeCell ref="D8:E8"/>
    <mergeCell ref="D9:E9"/>
    <mergeCell ref="D10:E10"/>
    <mergeCell ref="D18:E18"/>
    <mergeCell ref="D12:E12"/>
    <mergeCell ref="D13:E13"/>
    <mergeCell ref="D14:E14"/>
    <mergeCell ref="D15:E15"/>
    <mergeCell ref="D16:E16"/>
    <mergeCell ref="D17:E17"/>
  </mergeCells>
  <pageMargins left="0.7" right="0.7" top="0.75" bottom="0.75" header="0.3" footer="0.3"/>
  <pageSetup paperSize="9" scale="5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46"/>
  <sheetViews>
    <sheetView view="pageBreakPreview" zoomScaleNormal="100" zoomScaleSheetLayoutView="100" workbookViewId="0">
      <selection activeCell="H18" sqref="H18"/>
    </sheetView>
  </sheetViews>
  <sheetFormatPr defaultRowHeight="15" x14ac:dyDescent="0.25"/>
  <cols>
    <col min="2" max="2" width="18.28515625" customWidth="1"/>
    <col min="3" max="3" width="21.7109375" customWidth="1"/>
    <col min="4" max="4" width="13.7109375" customWidth="1"/>
    <col min="5" max="5" width="9.140625" customWidth="1"/>
    <col min="9" max="9" width="12.42578125" customWidth="1"/>
    <col min="10" max="10" width="15.85546875" customWidth="1"/>
  </cols>
  <sheetData>
    <row r="2" spans="1:10" s="1" customFormat="1" ht="21" x14ac:dyDescent="0.35">
      <c r="F2" s="2" t="s">
        <v>1</v>
      </c>
      <c r="G2" s="2"/>
      <c r="H2" s="2"/>
      <c r="I2" s="2"/>
      <c r="J2" s="2"/>
    </row>
    <row r="4" spans="1:10" s="9" customFormat="1" ht="18.75" x14ac:dyDescent="0.3">
      <c r="B4" s="9" t="s">
        <v>8</v>
      </c>
      <c r="C4" s="9" t="s">
        <v>9</v>
      </c>
      <c r="J4" s="12">
        <v>132825.15</v>
      </c>
    </row>
    <row r="5" spans="1:10" s="9" customFormat="1" ht="18.75" x14ac:dyDescent="0.3">
      <c r="C5" s="9" t="s">
        <v>86</v>
      </c>
      <c r="J5" s="25">
        <v>3635.9</v>
      </c>
    </row>
    <row r="6" spans="1:10" s="9" customFormat="1" ht="18.75" x14ac:dyDescent="0.3">
      <c r="C6" s="9" t="s">
        <v>10</v>
      </c>
      <c r="J6" s="25">
        <f>(J5/J4)*100</f>
        <v>2.7373580982216095</v>
      </c>
    </row>
    <row r="7" spans="1:10" s="9" customFormat="1" ht="18.75" x14ac:dyDescent="0.3">
      <c r="J7" s="10"/>
    </row>
    <row r="8" spans="1:10" s="9" customFormat="1" ht="6" customHeight="1" x14ac:dyDescent="0.3">
      <c r="J8" s="10"/>
    </row>
    <row r="9" spans="1:10" ht="75" x14ac:dyDescent="0.25">
      <c r="C9" s="13" t="s">
        <v>15</v>
      </c>
      <c r="D9" s="14" t="s">
        <v>11</v>
      </c>
      <c r="E9" s="59" t="s">
        <v>87</v>
      </c>
      <c r="F9" s="59"/>
    </row>
    <row r="10" spans="1:10" ht="21" x14ac:dyDescent="0.35">
      <c r="A10" s="17" t="s">
        <v>66</v>
      </c>
      <c r="B10" s="15"/>
      <c r="C10" s="15">
        <v>30868.240000000002</v>
      </c>
      <c r="D10" s="15">
        <v>2.74</v>
      </c>
      <c r="E10" s="56">
        <f>(C10*D10)/100</f>
        <v>845.78977600000007</v>
      </c>
      <c r="F10" s="56"/>
    </row>
    <row r="11" spans="1:10" ht="21" x14ac:dyDescent="0.35">
      <c r="A11" s="17" t="s">
        <v>67</v>
      </c>
      <c r="B11" s="15"/>
      <c r="C11" s="16">
        <v>34120</v>
      </c>
      <c r="D11" s="15">
        <v>2.74</v>
      </c>
      <c r="E11" s="56">
        <f t="shared" ref="E11:E21" si="0">(C11*D11)/100</f>
        <v>934.88800000000003</v>
      </c>
      <c r="F11" s="56"/>
    </row>
    <row r="12" spans="1:10" ht="21" x14ac:dyDescent="0.35">
      <c r="A12" s="17" t="s">
        <v>68</v>
      </c>
      <c r="B12" s="15"/>
      <c r="C12" s="16">
        <v>38320.5</v>
      </c>
      <c r="D12" s="15">
        <v>2.74</v>
      </c>
      <c r="E12" s="56">
        <f t="shared" si="0"/>
        <v>1049.9817</v>
      </c>
      <c r="F12" s="56"/>
    </row>
    <row r="13" spans="1:10" ht="21" x14ac:dyDescent="0.35">
      <c r="A13" s="17" t="s">
        <v>69</v>
      </c>
      <c r="B13" s="17"/>
      <c r="C13" s="15">
        <v>36736.839999999997</v>
      </c>
      <c r="D13" s="15">
        <v>2.74</v>
      </c>
      <c r="E13" s="56">
        <f t="shared" si="0"/>
        <v>1006.5894159999999</v>
      </c>
      <c r="F13" s="56"/>
    </row>
    <row r="14" spans="1:10" ht="21" x14ac:dyDescent="0.35">
      <c r="A14" s="17" t="s">
        <v>70</v>
      </c>
      <c r="B14" s="17"/>
      <c r="C14" s="15">
        <v>36065.410000000003</v>
      </c>
      <c r="D14" s="15">
        <v>2.74</v>
      </c>
      <c r="E14" s="56">
        <f t="shared" si="0"/>
        <v>988.19223400000021</v>
      </c>
      <c r="F14" s="56"/>
    </row>
    <row r="15" spans="1:10" ht="21" x14ac:dyDescent="0.35">
      <c r="A15" s="17" t="s">
        <v>71</v>
      </c>
      <c r="B15" s="17"/>
      <c r="C15" s="16">
        <v>37011.800000000003</v>
      </c>
      <c r="D15" s="15">
        <v>2.74</v>
      </c>
      <c r="E15" s="56">
        <f t="shared" si="0"/>
        <v>1014.1233200000001</v>
      </c>
      <c r="F15" s="56"/>
    </row>
    <row r="16" spans="1:10" ht="21" x14ac:dyDescent="0.35">
      <c r="A16" s="17" t="s">
        <v>72</v>
      </c>
      <c r="B16" s="17"/>
      <c r="C16" s="16">
        <v>38874.28</v>
      </c>
      <c r="D16" s="15">
        <v>2.74</v>
      </c>
      <c r="E16" s="56">
        <f t="shared" si="0"/>
        <v>1065.1552720000002</v>
      </c>
      <c r="F16" s="56"/>
    </row>
    <row r="17" spans="1:10" ht="21" x14ac:dyDescent="0.35">
      <c r="A17" s="17" t="s">
        <v>73</v>
      </c>
      <c r="B17" s="17"/>
      <c r="C17" s="15">
        <v>35060.239999999998</v>
      </c>
      <c r="D17" s="15">
        <v>2.74</v>
      </c>
      <c r="E17" s="56">
        <f t="shared" si="0"/>
        <v>960.650576</v>
      </c>
      <c r="F17" s="56"/>
    </row>
    <row r="18" spans="1:10" ht="21" x14ac:dyDescent="0.35">
      <c r="A18" s="17" t="s">
        <v>74</v>
      </c>
      <c r="B18" s="17"/>
      <c r="C18" s="15">
        <v>37302.32</v>
      </c>
      <c r="D18" s="15">
        <v>2.74</v>
      </c>
      <c r="E18" s="56">
        <f t="shared" si="0"/>
        <v>1022.0835680000001</v>
      </c>
      <c r="F18" s="56"/>
    </row>
    <row r="19" spans="1:10" ht="21" x14ac:dyDescent="0.35">
      <c r="A19" s="17" t="s">
        <v>75</v>
      </c>
      <c r="B19" s="17"/>
      <c r="C19" s="16">
        <v>38400</v>
      </c>
      <c r="D19" s="15">
        <v>2.74</v>
      </c>
      <c r="E19" s="56">
        <f t="shared" si="0"/>
        <v>1052.1600000000001</v>
      </c>
      <c r="F19" s="56"/>
    </row>
    <row r="20" spans="1:10" ht="21" x14ac:dyDescent="0.35">
      <c r="A20" s="17" t="s">
        <v>76</v>
      </c>
      <c r="B20" s="17"/>
      <c r="C20" s="15">
        <v>41430.86</v>
      </c>
      <c r="D20" s="15">
        <v>2.74</v>
      </c>
      <c r="E20" s="56">
        <f t="shared" si="0"/>
        <v>1135.2055640000001</v>
      </c>
      <c r="F20" s="56"/>
    </row>
    <row r="21" spans="1:10" ht="21" x14ac:dyDescent="0.35">
      <c r="A21" s="17" t="s">
        <v>77</v>
      </c>
      <c r="B21" s="17"/>
      <c r="C21" s="15">
        <v>40802.92</v>
      </c>
      <c r="D21" s="15">
        <v>2.74</v>
      </c>
      <c r="E21" s="56">
        <f t="shared" si="0"/>
        <v>1118.000008</v>
      </c>
      <c r="F21" s="56"/>
    </row>
    <row r="22" spans="1:10" ht="21" x14ac:dyDescent="0.35">
      <c r="B22" s="5"/>
    </row>
    <row r="23" spans="1:10" s="18" customFormat="1" ht="24" thickBot="1" x14ac:dyDescent="0.4">
      <c r="A23" s="19"/>
      <c r="B23" s="20"/>
      <c r="C23" s="20" t="s">
        <v>0</v>
      </c>
      <c r="D23" s="19"/>
      <c r="E23" s="58">
        <f>E10+E11+E12+E13+E14+E15+E16+E17+E18+E19+E20+E21</f>
        <v>12192.819434000001</v>
      </c>
      <c r="F23" s="58"/>
      <c r="G23" s="19"/>
      <c r="H23" s="19"/>
      <c r="I23" s="19"/>
      <c r="J23" s="19"/>
    </row>
    <row r="24" spans="1:10" ht="21" x14ac:dyDescent="0.35">
      <c r="B24" s="5"/>
    </row>
    <row r="25" spans="1:10" ht="21" x14ac:dyDescent="0.35">
      <c r="D25" s="2" t="s">
        <v>12</v>
      </c>
    </row>
    <row r="27" spans="1:10" ht="18.75" x14ac:dyDescent="0.3">
      <c r="B27" s="9" t="s">
        <v>8</v>
      </c>
      <c r="C27" s="9" t="s">
        <v>13</v>
      </c>
      <c r="D27" s="9"/>
      <c r="E27" s="9"/>
      <c r="F27" s="9"/>
      <c r="G27" s="9"/>
      <c r="H27" s="9"/>
      <c r="I27" s="9"/>
      <c r="J27" s="12">
        <v>160885.09</v>
      </c>
    </row>
    <row r="28" spans="1:10" ht="18.75" x14ac:dyDescent="0.3">
      <c r="B28" s="9"/>
      <c r="C28" s="9" t="s">
        <v>88</v>
      </c>
      <c r="D28" s="9"/>
      <c r="E28" s="9"/>
      <c r="F28" s="9"/>
      <c r="G28" s="9"/>
      <c r="H28" s="9"/>
      <c r="I28" s="9"/>
      <c r="J28" s="25">
        <f>J5</f>
        <v>3635.9</v>
      </c>
    </row>
    <row r="29" spans="1:10" ht="18.75" x14ac:dyDescent="0.3">
      <c r="B29" s="9"/>
      <c r="C29" s="9" t="s">
        <v>10</v>
      </c>
      <c r="D29" s="9"/>
      <c r="E29" s="9"/>
      <c r="F29" s="9"/>
      <c r="G29" s="9"/>
      <c r="H29" s="9"/>
      <c r="I29" s="9"/>
      <c r="J29" s="11">
        <f>(J28/J27)*100</f>
        <v>2.2599359580182354</v>
      </c>
    </row>
    <row r="32" spans="1:10" ht="75" x14ac:dyDescent="0.25">
      <c r="C32" s="13" t="s">
        <v>14</v>
      </c>
      <c r="D32" s="14" t="s">
        <v>11</v>
      </c>
      <c r="E32" s="59" t="s">
        <v>89</v>
      </c>
      <c r="F32" s="59"/>
    </row>
    <row r="33" spans="1:6" ht="21" x14ac:dyDescent="0.35">
      <c r="A33" s="17" t="s">
        <v>66</v>
      </c>
      <c r="B33" s="15"/>
      <c r="C33" s="15">
        <v>11999.24</v>
      </c>
      <c r="D33" s="16">
        <v>2.2599999999999998</v>
      </c>
      <c r="E33" s="56">
        <f>(C33*D33)/100</f>
        <v>271.18282399999998</v>
      </c>
      <c r="F33" s="56"/>
    </row>
    <row r="34" spans="1:6" ht="21" x14ac:dyDescent="0.35">
      <c r="A34" s="17" t="s">
        <v>67</v>
      </c>
      <c r="B34" s="15"/>
      <c r="C34" s="16">
        <v>11707.2</v>
      </c>
      <c r="D34" s="16">
        <v>2.2599999999999998</v>
      </c>
      <c r="E34" s="56">
        <f t="shared" ref="E34:E44" si="1">(C34*D34)/100</f>
        <v>264.58271999999999</v>
      </c>
      <c r="F34" s="56"/>
    </row>
    <row r="35" spans="1:6" ht="21" x14ac:dyDescent="0.35">
      <c r="A35" s="17" t="s">
        <v>68</v>
      </c>
      <c r="B35" s="15"/>
      <c r="C35" s="16">
        <v>16594.12</v>
      </c>
      <c r="D35" s="16">
        <v>2.2599999999999998</v>
      </c>
      <c r="E35" s="56">
        <f t="shared" si="1"/>
        <v>375.02711199999993</v>
      </c>
      <c r="F35" s="56"/>
    </row>
    <row r="36" spans="1:6" ht="21" x14ac:dyDescent="0.35">
      <c r="A36" s="17" t="s">
        <v>69</v>
      </c>
      <c r="B36" s="17"/>
      <c r="C36" s="15">
        <v>15597.24</v>
      </c>
      <c r="D36" s="16">
        <v>2.2599999999999998</v>
      </c>
      <c r="E36" s="56">
        <f t="shared" si="1"/>
        <v>352.49762399999997</v>
      </c>
      <c r="F36" s="56"/>
    </row>
    <row r="37" spans="1:6" ht="21" x14ac:dyDescent="0.35">
      <c r="A37" s="17" t="s">
        <v>70</v>
      </c>
      <c r="B37" s="17"/>
      <c r="C37" s="15">
        <v>16443.86</v>
      </c>
      <c r="D37" s="16">
        <v>2.2599999999999998</v>
      </c>
      <c r="E37" s="56">
        <f t="shared" si="1"/>
        <v>371.631236</v>
      </c>
      <c r="F37" s="56"/>
    </row>
    <row r="38" spans="1:6" ht="21" x14ac:dyDescent="0.35">
      <c r="A38" s="17" t="s">
        <v>71</v>
      </c>
      <c r="B38" s="17"/>
      <c r="C38" s="15">
        <v>22318.51</v>
      </c>
      <c r="D38" s="16">
        <v>2.2599999999999998</v>
      </c>
      <c r="E38" s="56">
        <f t="shared" si="1"/>
        <v>504.39832599999994</v>
      </c>
      <c r="F38" s="56"/>
    </row>
    <row r="39" spans="1:6" ht="21" x14ac:dyDescent="0.35">
      <c r="A39" s="17" t="s">
        <v>72</v>
      </c>
      <c r="B39" s="17"/>
      <c r="C39" s="16">
        <v>11243.17</v>
      </c>
      <c r="D39" s="16">
        <v>2.2599999999999998</v>
      </c>
      <c r="E39" s="56">
        <f t="shared" si="1"/>
        <v>254.09564199999997</v>
      </c>
      <c r="F39" s="56"/>
    </row>
    <row r="40" spans="1:6" ht="21" x14ac:dyDescent="0.35">
      <c r="A40" s="17" t="s">
        <v>73</v>
      </c>
      <c r="B40" s="17"/>
      <c r="C40" s="15">
        <v>16760.03</v>
      </c>
      <c r="D40" s="16">
        <v>2.2599999999999998</v>
      </c>
      <c r="E40" s="56">
        <f t="shared" si="1"/>
        <v>378.77667799999995</v>
      </c>
      <c r="F40" s="56"/>
    </row>
    <row r="41" spans="1:6" ht="21" x14ac:dyDescent="0.35">
      <c r="A41" s="17" t="s">
        <v>74</v>
      </c>
      <c r="B41" s="17"/>
      <c r="C41" s="15">
        <v>9453.26</v>
      </c>
      <c r="D41" s="16">
        <v>2.2599999999999998</v>
      </c>
      <c r="E41" s="56">
        <f t="shared" si="1"/>
        <v>213.64367599999997</v>
      </c>
      <c r="F41" s="56"/>
    </row>
    <row r="42" spans="1:6" ht="21" x14ac:dyDescent="0.35">
      <c r="A42" s="17" t="s">
        <v>75</v>
      </c>
      <c r="B42" s="17"/>
      <c r="C42" s="15">
        <v>13548.22</v>
      </c>
      <c r="D42" s="16">
        <v>2.2599999999999998</v>
      </c>
      <c r="E42" s="56">
        <f t="shared" si="1"/>
        <v>306.18977199999995</v>
      </c>
      <c r="F42" s="56"/>
    </row>
    <row r="43" spans="1:6" ht="21" x14ac:dyDescent="0.35">
      <c r="A43" s="17" t="s">
        <v>76</v>
      </c>
      <c r="B43" s="17"/>
      <c r="C43" s="15">
        <v>13718.74</v>
      </c>
      <c r="D43" s="16">
        <v>2.2599999999999998</v>
      </c>
      <c r="E43" s="56">
        <f t="shared" si="1"/>
        <v>310.04352399999993</v>
      </c>
      <c r="F43" s="56"/>
    </row>
    <row r="44" spans="1:6" ht="21" x14ac:dyDescent="0.35">
      <c r="A44" s="17" t="s">
        <v>77</v>
      </c>
      <c r="B44" s="17"/>
      <c r="C44" s="15">
        <v>14358.87</v>
      </c>
      <c r="D44" s="16">
        <v>2.2599999999999998</v>
      </c>
      <c r="E44" s="56">
        <f t="shared" si="1"/>
        <v>324.51046199999996</v>
      </c>
      <c r="F44" s="56"/>
    </row>
    <row r="46" spans="1:6" ht="23.25" x14ac:dyDescent="0.35">
      <c r="C46" s="21" t="s">
        <v>0</v>
      </c>
      <c r="D46" s="22"/>
      <c r="E46" s="57">
        <f>E33+E34+E35+E36+E37+E38+E39+E40+E41+E42+E43+E44</f>
        <v>3926.5795959999996</v>
      </c>
      <c r="F46" s="57"/>
    </row>
  </sheetData>
  <mergeCells count="28">
    <mergeCell ref="E14:F14"/>
    <mergeCell ref="E9:F9"/>
    <mergeCell ref="E10:F10"/>
    <mergeCell ref="E11:F11"/>
    <mergeCell ref="E12:F12"/>
    <mergeCell ref="E13:F13"/>
    <mergeCell ref="E35:F35"/>
    <mergeCell ref="E15:F15"/>
    <mergeCell ref="E16:F16"/>
    <mergeCell ref="E17:F17"/>
    <mergeCell ref="E18:F18"/>
    <mergeCell ref="E19:F19"/>
    <mergeCell ref="E20:F20"/>
    <mergeCell ref="E21:F21"/>
    <mergeCell ref="E23:F23"/>
    <mergeCell ref="E32:F32"/>
    <mergeCell ref="E33:F33"/>
    <mergeCell ref="E34:F34"/>
    <mergeCell ref="E42:F42"/>
    <mergeCell ref="E43:F43"/>
    <mergeCell ref="E44:F44"/>
    <mergeCell ref="E46:F46"/>
    <mergeCell ref="E36:F36"/>
    <mergeCell ref="E37:F37"/>
    <mergeCell ref="E38:F38"/>
    <mergeCell ref="E39:F39"/>
    <mergeCell ref="E40:F40"/>
    <mergeCell ref="E41:F41"/>
  </mergeCells>
  <pageMargins left="0.7" right="0.7" top="0.75" bottom="0.75" header="0.3" footer="0.3"/>
  <pageSetup paperSize="9" scale="68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46"/>
  <sheetViews>
    <sheetView view="pageBreakPreview" zoomScaleNormal="100" zoomScaleSheetLayoutView="100" workbookViewId="0">
      <selection activeCell="I38" sqref="I38"/>
    </sheetView>
  </sheetViews>
  <sheetFormatPr defaultRowHeight="15" x14ac:dyDescent="0.25"/>
  <cols>
    <col min="2" max="2" width="18.28515625" customWidth="1"/>
    <col min="3" max="3" width="21.7109375" customWidth="1"/>
    <col min="4" max="4" width="13.7109375" customWidth="1"/>
    <col min="5" max="5" width="9.140625" customWidth="1"/>
    <col min="9" max="9" width="22.42578125" customWidth="1"/>
    <col min="10" max="10" width="15.85546875" customWidth="1"/>
  </cols>
  <sheetData>
    <row r="2" spans="1:10" s="1" customFormat="1" ht="21" x14ac:dyDescent="0.35">
      <c r="F2" s="2" t="s">
        <v>3</v>
      </c>
      <c r="G2" s="2"/>
      <c r="H2" s="2"/>
      <c r="I2" s="2"/>
      <c r="J2" s="2"/>
    </row>
    <row r="4" spans="1:10" s="9" customFormat="1" ht="18.75" x14ac:dyDescent="0.3">
      <c r="B4" s="9" t="s">
        <v>8</v>
      </c>
      <c r="C4" s="9" t="s">
        <v>16</v>
      </c>
      <c r="J4" s="12">
        <v>156795.54</v>
      </c>
    </row>
    <row r="5" spans="1:10" s="9" customFormat="1" ht="18.75" x14ac:dyDescent="0.3">
      <c r="C5" s="9" t="s">
        <v>88</v>
      </c>
      <c r="J5" s="25">
        <v>3635.9</v>
      </c>
    </row>
    <row r="6" spans="1:10" s="9" customFormat="1" ht="18.75" x14ac:dyDescent="0.3">
      <c r="C6" s="9" t="s">
        <v>10</v>
      </c>
      <c r="J6" s="11">
        <f>(J5/J4)*100</f>
        <v>2.3188797334413978</v>
      </c>
    </row>
    <row r="7" spans="1:10" s="9" customFormat="1" ht="18.75" x14ac:dyDescent="0.3">
      <c r="J7" s="10"/>
    </row>
    <row r="8" spans="1:10" s="9" customFormat="1" ht="18.75" x14ac:dyDescent="0.3">
      <c r="J8" s="10"/>
    </row>
    <row r="9" spans="1:10" ht="75" x14ac:dyDescent="0.25">
      <c r="C9" s="13" t="s">
        <v>17</v>
      </c>
      <c r="D9" s="14" t="s">
        <v>11</v>
      </c>
      <c r="E9" s="59" t="s">
        <v>90</v>
      </c>
      <c r="F9" s="59"/>
    </row>
    <row r="10" spans="1:10" ht="21" x14ac:dyDescent="0.35">
      <c r="A10" s="17" t="s">
        <v>66</v>
      </c>
      <c r="B10" s="15"/>
      <c r="C10" s="16">
        <v>6400</v>
      </c>
      <c r="D10" s="15">
        <v>2.3199999999999998</v>
      </c>
      <c r="E10" s="56">
        <f>(C10*D10)/100</f>
        <v>148.47999999999999</v>
      </c>
      <c r="F10" s="56"/>
    </row>
    <row r="11" spans="1:10" ht="21" x14ac:dyDescent="0.35">
      <c r="A11" s="17" t="s">
        <v>67</v>
      </c>
      <c r="B11" s="15"/>
      <c r="C11" s="15">
        <v>5006.1099999999997</v>
      </c>
      <c r="D11" s="15">
        <v>2.3199999999999998</v>
      </c>
      <c r="E11" s="56">
        <f t="shared" ref="E11:E21" si="0">(C11*D11)/100</f>
        <v>116.14175199999998</v>
      </c>
      <c r="F11" s="56"/>
    </row>
    <row r="12" spans="1:10" ht="21" x14ac:dyDescent="0.35">
      <c r="A12" s="17" t="s">
        <v>68</v>
      </c>
      <c r="B12" s="15"/>
      <c r="C12" s="16">
        <v>7460.85</v>
      </c>
      <c r="D12" s="15">
        <v>2.3199999999999998</v>
      </c>
      <c r="E12" s="56">
        <f t="shared" si="0"/>
        <v>173.09171999999998</v>
      </c>
      <c r="F12" s="56"/>
    </row>
    <row r="13" spans="1:10" ht="21" x14ac:dyDescent="0.35">
      <c r="A13" s="17" t="s">
        <v>69</v>
      </c>
      <c r="B13" s="17"/>
      <c r="C13" s="15">
        <v>6847.34</v>
      </c>
      <c r="D13" s="15">
        <v>2.3199999999999998</v>
      </c>
      <c r="E13" s="56">
        <f t="shared" si="0"/>
        <v>158.85828799999999</v>
      </c>
      <c r="F13" s="56"/>
    </row>
    <row r="14" spans="1:10" ht="21" x14ac:dyDescent="0.35">
      <c r="A14" s="17" t="s">
        <v>70</v>
      </c>
      <c r="B14" s="17"/>
      <c r="C14" s="16">
        <v>7041.79</v>
      </c>
      <c r="D14" s="15">
        <v>2.3199999999999998</v>
      </c>
      <c r="E14" s="56">
        <f t="shared" si="0"/>
        <v>163.369528</v>
      </c>
      <c r="F14" s="56"/>
    </row>
    <row r="15" spans="1:10" ht="21" x14ac:dyDescent="0.35">
      <c r="A15" s="17" t="s">
        <v>71</v>
      </c>
      <c r="B15" s="17"/>
      <c r="C15" s="15">
        <v>6609.56</v>
      </c>
      <c r="D15" s="15">
        <v>2.3199999999999998</v>
      </c>
      <c r="E15" s="56">
        <f t="shared" si="0"/>
        <v>153.341792</v>
      </c>
      <c r="F15" s="56"/>
    </row>
    <row r="16" spans="1:10" ht="21" x14ac:dyDescent="0.35">
      <c r="A16" s="17" t="s">
        <v>72</v>
      </c>
      <c r="B16" s="17"/>
      <c r="C16" s="16">
        <v>6222.17</v>
      </c>
      <c r="D16" s="15">
        <v>2.3199999999999998</v>
      </c>
      <c r="E16" s="56">
        <f t="shared" si="0"/>
        <v>144.35434399999997</v>
      </c>
      <c r="F16" s="56"/>
    </row>
    <row r="17" spans="1:10" ht="21" x14ac:dyDescent="0.35">
      <c r="A17" s="17" t="s">
        <v>73</v>
      </c>
      <c r="B17" s="17"/>
      <c r="C17" s="16">
        <v>7675</v>
      </c>
      <c r="D17" s="15">
        <v>2.3199999999999998</v>
      </c>
      <c r="E17" s="56">
        <f t="shared" si="0"/>
        <v>178.06</v>
      </c>
      <c r="F17" s="56"/>
    </row>
    <row r="18" spans="1:10" ht="21" x14ac:dyDescent="0.35">
      <c r="A18" s="17" t="s">
        <v>74</v>
      </c>
      <c r="B18" s="17"/>
      <c r="C18" s="15">
        <v>6768.12</v>
      </c>
      <c r="D18" s="15">
        <v>2.3199999999999998</v>
      </c>
      <c r="E18" s="56">
        <f t="shared" si="0"/>
        <v>157.02038400000001</v>
      </c>
      <c r="F18" s="56"/>
    </row>
    <row r="19" spans="1:10" ht="21" x14ac:dyDescent="0.35">
      <c r="A19" s="17" t="s">
        <v>75</v>
      </c>
      <c r="B19" s="17"/>
      <c r="C19" s="16">
        <v>7193.85</v>
      </c>
      <c r="D19" s="15">
        <v>2.3199999999999998</v>
      </c>
      <c r="E19" s="56">
        <f t="shared" si="0"/>
        <v>166.89732000000001</v>
      </c>
      <c r="F19" s="56"/>
    </row>
    <row r="20" spans="1:10" ht="21" x14ac:dyDescent="0.35">
      <c r="A20" s="17" t="s">
        <v>76</v>
      </c>
      <c r="B20" s="17"/>
      <c r="C20" s="15">
        <v>8423.43</v>
      </c>
      <c r="D20" s="15">
        <v>2.3199999999999998</v>
      </c>
      <c r="E20" s="56">
        <f t="shared" si="0"/>
        <v>195.423576</v>
      </c>
      <c r="F20" s="56"/>
    </row>
    <row r="21" spans="1:10" ht="21" x14ac:dyDescent="0.35">
      <c r="A21" s="17" t="s">
        <v>77</v>
      </c>
      <c r="B21" s="17"/>
      <c r="C21" s="15">
        <v>7711.24</v>
      </c>
      <c r="D21" s="15">
        <v>2.3199999999999998</v>
      </c>
      <c r="E21" s="56">
        <f t="shared" si="0"/>
        <v>178.900768</v>
      </c>
      <c r="F21" s="56"/>
    </row>
    <row r="22" spans="1:10" ht="21" x14ac:dyDescent="0.35">
      <c r="B22" s="5"/>
    </row>
    <row r="23" spans="1:10" s="18" customFormat="1" ht="24" thickBot="1" x14ac:dyDescent="0.4">
      <c r="A23" s="19"/>
      <c r="B23" s="20"/>
      <c r="C23" s="20" t="s">
        <v>0</v>
      </c>
      <c r="D23" s="19"/>
      <c r="E23" s="58">
        <f>E10+E11+E12+E13+E14+E15+E16+E17+E18+E19+E20+E21</f>
        <v>1933.9394719999998</v>
      </c>
      <c r="F23" s="58"/>
      <c r="G23" s="19"/>
      <c r="H23" s="19"/>
      <c r="I23" s="19"/>
      <c r="J23" s="19"/>
    </row>
    <row r="24" spans="1:10" ht="21" x14ac:dyDescent="0.35">
      <c r="B24" s="5"/>
    </row>
    <row r="25" spans="1:10" ht="21" x14ac:dyDescent="0.35">
      <c r="F25" s="2" t="s">
        <v>4</v>
      </c>
    </row>
    <row r="27" spans="1:10" ht="18.75" x14ac:dyDescent="0.3">
      <c r="B27" s="9" t="s">
        <v>8</v>
      </c>
      <c r="C27" s="9" t="s">
        <v>18</v>
      </c>
      <c r="D27" s="9"/>
      <c r="E27" s="9"/>
      <c r="F27" s="9"/>
      <c r="G27" s="9"/>
      <c r="H27" s="9"/>
      <c r="I27" s="9"/>
      <c r="J27" s="12">
        <v>157479.99</v>
      </c>
    </row>
    <row r="28" spans="1:10" ht="18.75" x14ac:dyDescent="0.3">
      <c r="B28" s="9"/>
      <c r="C28" s="9" t="s">
        <v>88</v>
      </c>
      <c r="D28" s="9"/>
      <c r="E28" s="9"/>
      <c r="F28" s="9"/>
      <c r="G28" s="9"/>
      <c r="H28" s="9"/>
      <c r="I28" s="9"/>
      <c r="J28" s="25">
        <v>3635.9</v>
      </c>
    </row>
    <row r="29" spans="1:10" ht="18.75" x14ac:dyDescent="0.3">
      <c r="B29" s="9"/>
      <c r="C29" s="9" t="s">
        <v>10</v>
      </c>
      <c r="D29" s="9"/>
      <c r="E29" s="9"/>
      <c r="F29" s="9"/>
      <c r="G29" s="9"/>
      <c r="H29" s="9"/>
      <c r="I29" s="9"/>
      <c r="J29" s="11">
        <f>(J28/J27)*100</f>
        <v>2.3088012642114091</v>
      </c>
    </row>
    <row r="32" spans="1:10" ht="75" x14ac:dyDescent="0.25">
      <c r="C32" s="13" t="s">
        <v>19</v>
      </c>
      <c r="D32" s="14" t="s">
        <v>11</v>
      </c>
      <c r="E32" s="59" t="s">
        <v>91</v>
      </c>
      <c r="F32" s="59"/>
    </row>
    <row r="33" spans="1:6" ht="21" x14ac:dyDescent="0.35">
      <c r="A33" s="17" t="s">
        <v>66</v>
      </c>
      <c r="B33" s="15"/>
      <c r="C33" s="15">
        <v>12965.34</v>
      </c>
      <c r="D33" s="16">
        <v>2.31</v>
      </c>
      <c r="E33" s="56">
        <f>(C33*D33)/100</f>
        <v>299.49935400000004</v>
      </c>
      <c r="F33" s="56"/>
    </row>
    <row r="34" spans="1:6" ht="21" x14ac:dyDescent="0.35">
      <c r="A34" s="17" t="s">
        <v>67</v>
      </c>
      <c r="B34" s="15"/>
      <c r="C34" s="16">
        <v>15349.92</v>
      </c>
      <c r="D34" s="16">
        <v>2.31</v>
      </c>
      <c r="E34" s="56">
        <f t="shared" ref="E34:E44" si="1">(C34*D34)/100</f>
        <v>354.58315200000004</v>
      </c>
      <c r="F34" s="56"/>
    </row>
    <row r="35" spans="1:6" ht="21" x14ac:dyDescent="0.35">
      <c r="A35" s="17" t="s">
        <v>68</v>
      </c>
      <c r="B35" s="15"/>
      <c r="C35" s="16">
        <v>16937.98</v>
      </c>
      <c r="D35" s="16">
        <v>2.31</v>
      </c>
      <c r="E35" s="56">
        <f t="shared" si="1"/>
        <v>391.267338</v>
      </c>
      <c r="F35" s="56"/>
    </row>
    <row r="36" spans="1:6" ht="21" x14ac:dyDescent="0.35">
      <c r="A36" s="17" t="s">
        <v>69</v>
      </c>
      <c r="B36" s="17"/>
      <c r="C36" s="15">
        <v>15285.46</v>
      </c>
      <c r="D36" s="16">
        <v>2.31</v>
      </c>
      <c r="E36" s="56">
        <f t="shared" si="1"/>
        <v>353.09412599999996</v>
      </c>
      <c r="F36" s="56"/>
    </row>
    <row r="37" spans="1:6" ht="21" x14ac:dyDescent="0.35">
      <c r="A37" s="17" t="s">
        <v>70</v>
      </c>
      <c r="B37" s="17"/>
      <c r="C37" s="16">
        <v>20384.099999999999</v>
      </c>
      <c r="D37" s="16">
        <v>2.31</v>
      </c>
      <c r="E37" s="56">
        <f t="shared" si="1"/>
        <v>470.87270999999998</v>
      </c>
      <c r="F37" s="56"/>
    </row>
    <row r="38" spans="1:6" ht="21" x14ac:dyDescent="0.35">
      <c r="A38" s="17" t="s">
        <v>71</v>
      </c>
      <c r="B38" s="17"/>
      <c r="C38" s="15">
        <v>20457.95</v>
      </c>
      <c r="D38" s="16">
        <v>2.31</v>
      </c>
      <c r="E38" s="56">
        <f t="shared" si="1"/>
        <v>472.57864500000005</v>
      </c>
      <c r="F38" s="56"/>
    </row>
    <row r="39" spans="1:6" ht="21" x14ac:dyDescent="0.35">
      <c r="A39" s="17" t="s">
        <v>72</v>
      </c>
      <c r="B39" s="17"/>
      <c r="C39" s="16">
        <v>25005.43</v>
      </c>
      <c r="D39" s="16">
        <v>2.31</v>
      </c>
      <c r="E39" s="56">
        <f t="shared" si="1"/>
        <v>577.62543300000004</v>
      </c>
      <c r="F39" s="56"/>
    </row>
    <row r="40" spans="1:6" ht="21" x14ac:dyDescent="0.35">
      <c r="A40" s="17" t="s">
        <v>73</v>
      </c>
      <c r="B40" s="17"/>
      <c r="C40" s="15">
        <v>26555.11</v>
      </c>
      <c r="D40" s="16">
        <v>2.31</v>
      </c>
      <c r="E40" s="56">
        <f t="shared" si="1"/>
        <v>613.42304100000001</v>
      </c>
      <c r="F40" s="56"/>
    </row>
    <row r="41" spans="1:6" ht="21" x14ac:dyDescent="0.35">
      <c r="A41" s="17" t="s">
        <v>74</v>
      </c>
      <c r="B41" s="17"/>
      <c r="C41" s="16">
        <v>26328.93</v>
      </c>
      <c r="D41" s="16">
        <v>2.31</v>
      </c>
      <c r="E41" s="56">
        <f t="shared" si="1"/>
        <v>608.19828300000006</v>
      </c>
      <c r="F41" s="56"/>
    </row>
    <row r="42" spans="1:6" ht="21" x14ac:dyDescent="0.35">
      <c r="A42" s="17" t="s">
        <v>75</v>
      </c>
      <c r="B42" s="17"/>
      <c r="C42" s="15">
        <v>21701.84</v>
      </c>
      <c r="D42" s="16">
        <v>2.31</v>
      </c>
      <c r="E42" s="56">
        <f t="shared" si="1"/>
        <v>501.31250400000005</v>
      </c>
      <c r="F42" s="56"/>
    </row>
    <row r="43" spans="1:6" ht="21" x14ac:dyDescent="0.35">
      <c r="A43" s="17" t="s">
        <v>76</v>
      </c>
      <c r="B43" s="17"/>
      <c r="C43" s="15">
        <v>22411.81</v>
      </c>
      <c r="D43" s="16">
        <v>2.31</v>
      </c>
      <c r="E43" s="56">
        <f t="shared" si="1"/>
        <v>517.7128110000001</v>
      </c>
      <c r="F43" s="56"/>
    </row>
    <row r="44" spans="1:6" ht="21" x14ac:dyDescent="0.35">
      <c r="A44" s="17" t="s">
        <v>77</v>
      </c>
      <c r="B44" s="17"/>
      <c r="C44" s="16">
        <v>22601.599999999999</v>
      </c>
      <c r="D44" s="16">
        <v>2.31</v>
      </c>
      <c r="E44" s="56">
        <f t="shared" si="1"/>
        <v>522.09695999999997</v>
      </c>
      <c r="F44" s="56"/>
    </row>
    <row r="46" spans="1:6" ht="23.25" x14ac:dyDescent="0.35">
      <c r="C46" s="21" t="s">
        <v>0</v>
      </c>
      <c r="D46" s="22"/>
      <c r="E46" s="57">
        <f>E33+E34+E35+E36+E37+E38+E39+E40+E41+E42+E43+E44</f>
        <v>5682.2643570000009</v>
      </c>
      <c r="F46" s="57"/>
    </row>
  </sheetData>
  <mergeCells count="28">
    <mergeCell ref="E14:F14"/>
    <mergeCell ref="E9:F9"/>
    <mergeCell ref="E10:F10"/>
    <mergeCell ref="E11:F11"/>
    <mergeCell ref="E12:F12"/>
    <mergeCell ref="E13:F13"/>
    <mergeCell ref="E35:F35"/>
    <mergeCell ref="E15:F15"/>
    <mergeCell ref="E16:F16"/>
    <mergeCell ref="E17:F17"/>
    <mergeCell ref="E18:F18"/>
    <mergeCell ref="E19:F19"/>
    <mergeCell ref="E20:F20"/>
    <mergeCell ref="E21:F21"/>
    <mergeCell ref="E23:F23"/>
    <mergeCell ref="E32:F32"/>
    <mergeCell ref="E33:F33"/>
    <mergeCell ref="E34:F34"/>
    <mergeCell ref="E42:F42"/>
    <mergeCell ref="E43:F43"/>
    <mergeCell ref="E44:F44"/>
    <mergeCell ref="E46:F46"/>
    <mergeCell ref="E36:F36"/>
    <mergeCell ref="E37:F37"/>
    <mergeCell ref="E38:F38"/>
    <mergeCell ref="E39:F39"/>
    <mergeCell ref="E40:F40"/>
    <mergeCell ref="E41:F41"/>
  </mergeCells>
  <pageMargins left="0.7" right="0.7" top="0.75" bottom="0.75" header="0.3" footer="0.3"/>
  <pageSetup paperSize="9" scale="6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46"/>
  <sheetViews>
    <sheetView view="pageBreakPreview" topLeftCell="A31" zoomScaleNormal="100" zoomScaleSheetLayoutView="100" workbookViewId="0">
      <selection activeCell="I34" sqref="I34"/>
    </sheetView>
  </sheetViews>
  <sheetFormatPr defaultRowHeight="15" x14ac:dyDescent="0.25"/>
  <cols>
    <col min="2" max="2" width="18.28515625" customWidth="1"/>
    <col min="3" max="3" width="21.7109375" customWidth="1"/>
    <col min="4" max="4" width="13.7109375" customWidth="1"/>
    <col min="5" max="5" width="9.140625" customWidth="1"/>
    <col min="9" max="9" width="22.42578125" customWidth="1"/>
    <col min="10" max="10" width="17.85546875" customWidth="1"/>
  </cols>
  <sheetData>
    <row r="2" spans="1:10" s="1" customFormat="1" ht="21" x14ac:dyDescent="0.35">
      <c r="F2" s="2" t="s">
        <v>5</v>
      </c>
      <c r="G2" s="2"/>
      <c r="H2" s="2"/>
      <c r="I2" s="2"/>
      <c r="J2" s="2"/>
    </row>
    <row r="4" spans="1:10" s="9" customFormat="1" ht="18.75" x14ac:dyDescent="0.3">
      <c r="B4" s="9" t="s">
        <v>8</v>
      </c>
      <c r="C4" s="9" t="s">
        <v>30</v>
      </c>
      <c r="J4" s="12">
        <v>154812.21</v>
      </c>
    </row>
    <row r="5" spans="1:10" s="9" customFormat="1" ht="18.75" x14ac:dyDescent="0.3">
      <c r="C5" s="9" t="s">
        <v>86</v>
      </c>
      <c r="J5" s="25">
        <v>3635.9</v>
      </c>
    </row>
    <row r="6" spans="1:10" s="9" customFormat="1" ht="18.75" x14ac:dyDescent="0.3">
      <c r="C6" s="9" t="s">
        <v>10</v>
      </c>
      <c r="J6" s="11">
        <f>(J5/J4)*100</f>
        <v>2.3485873627151244</v>
      </c>
    </row>
    <row r="7" spans="1:10" s="9" customFormat="1" ht="18.75" x14ac:dyDescent="0.3">
      <c r="J7" s="10"/>
    </row>
    <row r="8" spans="1:10" s="9" customFormat="1" ht="18.75" x14ac:dyDescent="0.3">
      <c r="J8" s="10"/>
    </row>
    <row r="9" spans="1:10" ht="75" x14ac:dyDescent="0.25">
      <c r="C9" s="13" t="s">
        <v>31</v>
      </c>
      <c r="D9" s="14" t="s">
        <v>11</v>
      </c>
      <c r="E9" s="59" t="s">
        <v>92</v>
      </c>
      <c r="F9" s="59"/>
    </row>
    <row r="10" spans="1:10" ht="21" x14ac:dyDescent="0.35">
      <c r="A10" s="17" t="s">
        <v>66</v>
      </c>
      <c r="B10" s="15"/>
      <c r="C10" s="15">
        <v>4018.11</v>
      </c>
      <c r="D10" s="16">
        <v>2.35</v>
      </c>
      <c r="E10" s="56">
        <f>(C10*D10)/100</f>
        <v>94.425585000000012</v>
      </c>
      <c r="F10" s="56"/>
    </row>
    <row r="11" spans="1:10" ht="21" x14ac:dyDescent="0.35">
      <c r="A11" s="17" t="s">
        <v>67</v>
      </c>
      <c r="B11" s="15"/>
      <c r="C11" s="16">
        <v>5593.6</v>
      </c>
      <c r="D11" s="16">
        <v>2.35</v>
      </c>
      <c r="E11" s="56">
        <f t="shared" ref="E11:E21" si="0">(C11*D11)/100</f>
        <v>131.4496</v>
      </c>
      <c r="F11" s="56"/>
    </row>
    <row r="12" spans="1:10" ht="21" x14ac:dyDescent="0.35">
      <c r="A12" s="17" t="s">
        <v>68</v>
      </c>
      <c r="B12" s="15"/>
      <c r="C12" s="16">
        <v>7780.2</v>
      </c>
      <c r="D12" s="16">
        <v>2.35</v>
      </c>
      <c r="E12" s="56">
        <f t="shared" si="0"/>
        <v>182.8347</v>
      </c>
      <c r="F12" s="56"/>
    </row>
    <row r="13" spans="1:10" ht="21" x14ac:dyDescent="0.35">
      <c r="A13" s="17" t="s">
        <v>69</v>
      </c>
      <c r="B13" s="17"/>
      <c r="C13" s="15">
        <v>7065.92</v>
      </c>
      <c r="D13" s="16">
        <v>2.35</v>
      </c>
      <c r="E13" s="56">
        <f t="shared" si="0"/>
        <v>166.04912000000002</v>
      </c>
      <c r="F13" s="56"/>
    </row>
    <row r="14" spans="1:10" ht="21" x14ac:dyDescent="0.35">
      <c r="A14" s="17" t="s">
        <v>70</v>
      </c>
      <c r="B14" s="17"/>
      <c r="C14" s="16">
        <v>6907.48</v>
      </c>
      <c r="D14" s="16">
        <v>2.35</v>
      </c>
      <c r="E14" s="56">
        <f t="shared" si="0"/>
        <v>162.32578000000001</v>
      </c>
      <c r="F14" s="56"/>
    </row>
    <row r="15" spans="1:10" ht="21" x14ac:dyDescent="0.35">
      <c r="A15" s="17" t="s">
        <v>71</v>
      </c>
      <c r="B15" s="17"/>
      <c r="C15" s="15">
        <v>7587.74</v>
      </c>
      <c r="D15" s="16">
        <v>2.35</v>
      </c>
      <c r="E15" s="56">
        <f t="shared" si="0"/>
        <v>178.31188999999998</v>
      </c>
      <c r="F15" s="56"/>
    </row>
    <row r="16" spans="1:10" ht="21" x14ac:dyDescent="0.35">
      <c r="A16" s="17" t="s">
        <v>72</v>
      </c>
      <c r="B16" s="17"/>
      <c r="C16" s="16">
        <v>6786.48</v>
      </c>
      <c r="D16" s="16">
        <v>2.35</v>
      </c>
      <c r="E16" s="56">
        <f t="shared" si="0"/>
        <v>159.48228</v>
      </c>
      <c r="F16" s="56"/>
    </row>
    <row r="17" spans="1:10" ht="21" x14ac:dyDescent="0.35">
      <c r="A17" s="17" t="s">
        <v>73</v>
      </c>
      <c r="B17" s="17"/>
      <c r="C17" s="16">
        <v>6300.62</v>
      </c>
      <c r="D17" s="16">
        <v>2.35</v>
      </c>
      <c r="E17" s="56">
        <f t="shared" si="0"/>
        <v>148.06457</v>
      </c>
      <c r="F17" s="56"/>
    </row>
    <row r="18" spans="1:10" ht="21" x14ac:dyDescent="0.35">
      <c r="A18" s="17" t="s">
        <v>74</v>
      </c>
      <c r="B18" s="17"/>
      <c r="C18" s="15">
        <v>7731.73</v>
      </c>
      <c r="D18" s="16">
        <v>2.35</v>
      </c>
      <c r="E18" s="56">
        <f t="shared" si="0"/>
        <v>181.69565500000002</v>
      </c>
      <c r="F18" s="56"/>
    </row>
    <row r="19" spans="1:10" ht="21" x14ac:dyDescent="0.35">
      <c r="A19" s="17" t="s">
        <v>75</v>
      </c>
      <c r="B19" s="17"/>
      <c r="C19" s="16">
        <v>7885.24</v>
      </c>
      <c r="D19" s="16">
        <v>2.35</v>
      </c>
      <c r="E19" s="56">
        <f t="shared" si="0"/>
        <v>185.30313999999998</v>
      </c>
      <c r="F19" s="56"/>
    </row>
    <row r="20" spans="1:10" ht="21" x14ac:dyDescent="0.35">
      <c r="A20" s="17" t="s">
        <v>76</v>
      </c>
      <c r="B20" s="17"/>
      <c r="C20" s="16">
        <v>8000</v>
      </c>
      <c r="D20" s="16">
        <v>2.35</v>
      </c>
      <c r="E20" s="56">
        <f t="shared" si="0"/>
        <v>188</v>
      </c>
      <c r="F20" s="56"/>
    </row>
    <row r="21" spans="1:10" ht="21" x14ac:dyDescent="0.35">
      <c r="A21" s="17" t="s">
        <v>77</v>
      </c>
      <c r="B21" s="17"/>
      <c r="C21" s="15">
        <v>5250.39</v>
      </c>
      <c r="D21" s="16">
        <v>2.35</v>
      </c>
      <c r="E21" s="56">
        <f t="shared" si="0"/>
        <v>123.38416500000001</v>
      </c>
      <c r="F21" s="56"/>
    </row>
    <row r="22" spans="1:10" ht="21" x14ac:dyDescent="0.35">
      <c r="B22" s="5"/>
    </row>
    <row r="23" spans="1:10" s="18" customFormat="1" ht="24" thickBot="1" x14ac:dyDescent="0.4">
      <c r="A23" s="19"/>
      <c r="B23" s="20"/>
      <c r="C23" s="20" t="s">
        <v>0</v>
      </c>
      <c r="D23" s="19"/>
      <c r="E23" s="58">
        <f>E10+E11+E12+E13+E14+E15+E16+E17+E18+E19+E20+E21</f>
        <v>1901.3264849999998</v>
      </c>
      <c r="F23" s="58"/>
      <c r="G23" s="19"/>
      <c r="H23" s="19"/>
      <c r="I23" s="19"/>
      <c r="J23" s="19"/>
    </row>
    <row r="24" spans="1:10" ht="21" x14ac:dyDescent="0.35">
      <c r="B24" s="5"/>
    </row>
    <row r="25" spans="1:10" ht="21" x14ac:dyDescent="0.35">
      <c r="F25" s="2" t="s">
        <v>29</v>
      </c>
    </row>
    <row r="27" spans="1:10" ht="18.75" x14ac:dyDescent="0.3">
      <c r="B27" s="9" t="s">
        <v>8</v>
      </c>
      <c r="C27" s="9" t="s">
        <v>18</v>
      </c>
      <c r="D27" s="9"/>
      <c r="E27" s="9"/>
      <c r="F27" s="9"/>
      <c r="G27" s="9"/>
      <c r="H27" s="9"/>
      <c r="I27" s="9"/>
      <c r="J27" s="12">
        <v>157479.99</v>
      </c>
    </row>
    <row r="28" spans="1:10" ht="18.75" x14ac:dyDescent="0.3">
      <c r="B28" s="9"/>
      <c r="C28" s="9" t="s">
        <v>86</v>
      </c>
      <c r="D28" s="9"/>
      <c r="E28" s="9"/>
      <c r="F28" s="9"/>
      <c r="G28" s="9"/>
      <c r="H28" s="9"/>
      <c r="I28" s="9"/>
      <c r="J28" s="25">
        <v>3635.9</v>
      </c>
    </row>
    <row r="29" spans="1:10" ht="18.75" x14ac:dyDescent="0.3">
      <c r="B29" s="9"/>
      <c r="C29" s="9" t="s">
        <v>10</v>
      </c>
      <c r="D29" s="9"/>
      <c r="E29" s="9"/>
      <c r="F29" s="9"/>
      <c r="G29" s="9"/>
      <c r="H29" s="9"/>
      <c r="I29" s="9"/>
      <c r="J29" s="11">
        <f>(J28/J27)*100</f>
        <v>2.3088012642114091</v>
      </c>
    </row>
    <row r="32" spans="1:10" ht="93" customHeight="1" x14ac:dyDescent="0.25">
      <c r="C32" s="13" t="s">
        <v>32</v>
      </c>
      <c r="D32" s="14" t="s">
        <v>11</v>
      </c>
      <c r="E32" s="59" t="s">
        <v>93</v>
      </c>
      <c r="F32" s="59"/>
    </row>
    <row r="33" spans="1:6" ht="21" x14ac:dyDescent="0.35">
      <c r="A33" s="17" t="s">
        <v>66</v>
      </c>
      <c r="B33" s="15"/>
      <c r="C33" s="16">
        <v>4138.28</v>
      </c>
      <c r="D33" s="16">
        <v>2.31</v>
      </c>
      <c r="E33" s="56">
        <f>(C33*D33)/100</f>
        <v>95.594268</v>
      </c>
      <c r="F33" s="56"/>
    </row>
    <row r="34" spans="1:6" ht="21" x14ac:dyDescent="0.35">
      <c r="A34" s="17" t="s">
        <v>67</v>
      </c>
      <c r="B34" s="15"/>
      <c r="C34" s="16">
        <v>4154.5600000000004</v>
      </c>
      <c r="D34" s="16">
        <v>2.31</v>
      </c>
      <c r="E34" s="56">
        <f t="shared" ref="E34:E44" si="1">(C34*D34)/100</f>
        <v>95.970336000000003</v>
      </c>
      <c r="F34" s="56"/>
    </row>
    <row r="35" spans="1:6" ht="21" x14ac:dyDescent="0.35">
      <c r="A35" s="17" t="s">
        <v>68</v>
      </c>
      <c r="B35" s="15"/>
      <c r="C35" s="16">
        <v>6378.51</v>
      </c>
      <c r="D35" s="16">
        <v>2.31</v>
      </c>
      <c r="E35" s="56">
        <f t="shared" si="1"/>
        <v>147.343581</v>
      </c>
      <c r="F35" s="56"/>
    </row>
    <row r="36" spans="1:6" ht="21" x14ac:dyDescent="0.35">
      <c r="A36" s="17" t="s">
        <v>69</v>
      </c>
      <c r="B36" s="17"/>
      <c r="C36" s="16">
        <v>0</v>
      </c>
      <c r="D36" s="16">
        <v>2.31</v>
      </c>
      <c r="E36" s="56">
        <f t="shared" si="1"/>
        <v>0</v>
      </c>
      <c r="F36" s="56"/>
    </row>
    <row r="37" spans="1:6" ht="21" x14ac:dyDescent="0.35">
      <c r="A37" s="17" t="s">
        <v>70</v>
      </c>
      <c r="B37" s="17"/>
      <c r="C37" s="16">
        <v>0</v>
      </c>
      <c r="D37" s="16">
        <v>2.31</v>
      </c>
      <c r="E37" s="56">
        <f t="shared" si="1"/>
        <v>0</v>
      </c>
      <c r="F37" s="56"/>
    </row>
    <row r="38" spans="1:6" ht="21" x14ac:dyDescent="0.35">
      <c r="A38" s="17" t="s">
        <v>71</v>
      </c>
      <c r="B38" s="17"/>
      <c r="C38" s="16">
        <v>0</v>
      </c>
      <c r="D38" s="16">
        <v>2.31</v>
      </c>
      <c r="E38" s="56">
        <f t="shared" si="1"/>
        <v>0</v>
      </c>
      <c r="F38" s="56"/>
    </row>
    <row r="39" spans="1:6" ht="21" x14ac:dyDescent="0.35">
      <c r="A39" s="17" t="s">
        <v>72</v>
      </c>
      <c r="B39" s="17"/>
      <c r="C39" s="16">
        <v>0</v>
      </c>
      <c r="D39" s="16">
        <v>2.31</v>
      </c>
      <c r="E39" s="56">
        <f t="shared" si="1"/>
        <v>0</v>
      </c>
      <c r="F39" s="56"/>
    </row>
    <row r="40" spans="1:6" ht="21" x14ac:dyDescent="0.35">
      <c r="A40" s="17" t="s">
        <v>73</v>
      </c>
      <c r="B40" s="17"/>
      <c r="C40" s="16">
        <v>2367.23</v>
      </c>
      <c r="D40" s="16">
        <v>2.31</v>
      </c>
      <c r="E40" s="56">
        <f t="shared" si="1"/>
        <v>54.683013000000003</v>
      </c>
      <c r="F40" s="56"/>
    </row>
    <row r="41" spans="1:6" ht="21" x14ac:dyDescent="0.35">
      <c r="A41" s="17" t="s">
        <v>74</v>
      </c>
      <c r="B41" s="17"/>
      <c r="C41" s="16">
        <v>4600.62</v>
      </c>
      <c r="D41" s="16">
        <v>2.31</v>
      </c>
      <c r="E41" s="56">
        <f t="shared" si="1"/>
        <v>106.274322</v>
      </c>
      <c r="F41" s="56"/>
    </row>
    <row r="42" spans="1:6" ht="21" x14ac:dyDescent="0.35">
      <c r="A42" s="17" t="s">
        <v>75</v>
      </c>
      <c r="B42" s="17"/>
      <c r="C42" s="15">
        <v>4643.62</v>
      </c>
      <c r="D42" s="16">
        <v>2.31</v>
      </c>
      <c r="E42" s="56">
        <f t="shared" si="1"/>
        <v>107.26762199999999</v>
      </c>
      <c r="F42" s="56"/>
    </row>
    <row r="43" spans="1:6" ht="21" x14ac:dyDescent="0.35">
      <c r="A43" s="17" t="s">
        <v>76</v>
      </c>
      <c r="B43" s="17"/>
      <c r="C43" s="16">
        <v>4973.2</v>
      </c>
      <c r="D43" s="16">
        <v>2.31</v>
      </c>
      <c r="E43" s="56">
        <f t="shared" si="1"/>
        <v>114.88092</v>
      </c>
      <c r="F43" s="56"/>
    </row>
    <row r="44" spans="1:6" ht="21" x14ac:dyDescent="0.35">
      <c r="A44" s="17" t="s">
        <v>77</v>
      </c>
      <c r="B44" s="17"/>
      <c r="C44" s="15">
        <v>4766.3500000000004</v>
      </c>
      <c r="D44" s="16">
        <v>2.31</v>
      </c>
      <c r="E44" s="56">
        <f t="shared" si="1"/>
        <v>110.10268500000002</v>
      </c>
      <c r="F44" s="56"/>
    </row>
    <row r="46" spans="1:6" ht="23.25" x14ac:dyDescent="0.35">
      <c r="C46" s="21" t="s">
        <v>0</v>
      </c>
      <c r="D46" s="22"/>
      <c r="E46" s="57">
        <f>E33+E34+E35+E36+E37+E38+E39+E40+E41+E42+E43+E44+0.01</f>
        <v>832.12674700000002</v>
      </c>
      <c r="F46" s="57"/>
    </row>
  </sheetData>
  <mergeCells count="28">
    <mergeCell ref="E14:F14"/>
    <mergeCell ref="E9:F9"/>
    <mergeCell ref="E10:F10"/>
    <mergeCell ref="E11:F11"/>
    <mergeCell ref="E12:F12"/>
    <mergeCell ref="E13:F13"/>
    <mergeCell ref="E35:F35"/>
    <mergeCell ref="E15:F15"/>
    <mergeCell ref="E16:F16"/>
    <mergeCell ref="E17:F17"/>
    <mergeCell ref="E18:F18"/>
    <mergeCell ref="E19:F19"/>
    <mergeCell ref="E20:F20"/>
    <mergeCell ref="E21:F21"/>
    <mergeCell ref="E23:F23"/>
    <mergeCell ref="E32:F32"/>
    <mergeCell ref="E33:F33"/>
    <mergeCell ref="E34:F34"/>
    <mergeCell ref="E42:F42"/>
    <mergeCell ref="E43:F43"/>
    <mergeCell ref="E44:F44"/>
    <mergeCell ref="E46:F46"/>
    <mergeCell ref="E36:F36"/>
    <mergeCell ref="E37:F37"/>
    <mergeCell ref="E38:F38"/>
    <mergeCell ref="E39:F39"/>
    <mergeCell ref="E40:F40"/>
    <mergeCell ref="E41:F4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46"/>
  <sheetViews>
    <sheetView view="pageBreakPreview" zoomScaleNormal="100" zoomScaleSheetLayoutView="100" workbookViewId="0">
      <selection activeCell="I16" sqref="I16"/>
    </sheetView>
  </sheetViews>
  <sheetFormatPr defaultRowHeight="15" x14ac:dyDescent="0.25"/>
  <cols>
    <col min="2" max="2" width="18.28515625" customWidth="1"/>
    <col min="3" max="3" width="21.7109375" customWidth="1"/>
    <col min="4" max="4" width="13.7109375" customWidth="1"/>
    <col min="5" max="5" width="9.140625" customWidth="1"/>
    <col min="6" max="6" width="12.7109375" customWidth="1"/>
    <col min="9" max="9" width="22.42578125" customWidth="1"/>
    <col min="10" max="10" width="17.85546875" customWidth="1"/>
  </cols>
  <sheetData>
    <row r="2" spans="1:10" s="1" customFormat="1" ht="21" x14ac:dyDescent="0.35">
      <c r="F2" s="2" t="s">
        <v>33</v>
      </c>
      <c r="G2" s="2"/>
      <c r="H2" s="2"/>
      <c r="I2" s="2"/>
      <c r="J2" s="2"/>
    </row>
    <row r="4" spans="1:10" s="9" customFormat="1" ht="18.75" x14ac:dyDescent="0.3">
      <c r="B4" s="9" t="s">
        <v>8</v>
      </c>
      <c r="C4" s="9" t="s">
        <v>35</v>
      </c>
      <c r="J4" s="23">
        <v>161264.41</v>
      </c>
    </row>
    <row r="5" spans="1:10" s="9" customFormat="1" ht="18.75" x14ac:dyDescent="0.3">
      <c r="C5" s="9" t="s">
        <v>86</v>
      </c>
      <c r="J5" s="25">
        <v>3635.9</v>
      </c>
    </row>
    <row r="6" spans="1:10" s="9" customFormat="1" ht="18.75" x14ac:dyDescent="0.3">
      <c r="C6" s="9" t="s">
        <v>10</v>
      </c>
      <c r="J6" s="25">
        <f>(J5/J4)*100</f>
        <v>2.2546202227757508</v>
      </c>
    </row>
    <row r="7" spans="1:10" s="9" customFormat="1" ht="18.75" x14ac:dyDescent="0.3">
      <c r="J7" s="10"/>
    </row>
    <row r="8" spans="1:10" s="9" customFormat="1" ht="18.75" x14ac:dyDescent="0.3">
      <c r="J8" s="10"/>
    </row>
    <row r="9" spans="1:10" ht="78" customHeight="1" x14ac:dyDescent="0.25">
      <c r="C9" s="13" t="s">
        <v>37</v>
      </c>
      <c r="D9" s="14" t="s">
        <v>11</v>
      </c>
      <c r="E9" s="59" t="s">
        <v>94</v>
      </c>
      <c r="F9" s="59"/>
    </row>
    <row r="10" spans="1:10" ht="21" x14ac:dyDescent="0.35">
      <c r="A10" s="17" t="s">
        <v>66</v>
      </c>
      <c r="B10" s="15"/>
      <c r="C10" s="15">
        <v>3761.8</v>
      </c>
      <c r="D10" s="24">
        <v>2.25</v>
      </c>
      <c r="E10" s="56">
        <f>(C10*D10)/100</f>
        <v>84.640500000000017</v>
      </c>
      <c r="F10" s="56"/>
    </row>
    <row r="11" spans="1:10" ht="21" x14ac:dyDescent="0.35">
      <c r="A11" s="17" t="s">
        <v>67</v>
      </c>
      <c r="B11" s="15"/>
      <c r="C11" s="15">
        <v>7360.7</v>
      </c>
      <c r="D11" s="24">
        <v>2.25</v>
      </c>
      <c r="E11" s="56">
        <f t="shared" ref="E11:E21" si="0">(C11*D11)/100</f>
        <v>165.61575000000002</v>
      </c>
      <c r="F11" s="56"/>
    </row>
    <row r="12" spans="1:10" ht="21" x14ac:dyDescent="0.35">
      <c r="A12" s="17" t="s">
        <v>68</v>
      </c>
      <c r="B12" s="15"/>
      <c r="C12" s="16">
        <v>6892.32</v>
      </c>
      <c r="D12" s="24">
        <v>2.25</v>
      </c>
      <c r="E12" s="56">
        <f t="shared" si="0"/>
        <v>155.0772</v>
      </c>
      <c r="F12" s="56"/>
    </row>
    <row r="13" spans="1:10" ht="21" x14ac:dyDescent="0.35">
      <c r="A13" s="17" t="s">
        <v>69</v>
      </c>
      <c r="B13" s="17"/>
      <c r="C13" s="15">
        <v>8273.19</v>
      </c>
      <c r="D13" s="24">
        <v>2.25</v>
      </c>
      <c r="E13" s="56">
        <f t="shared" si="0"/>
        <v>186.14677500000002</v>
      </c>
      <c r="F13" s="56"/>
    </row>
    <row r="14" spans="1:10" ht="21" x14ac:dyDescent="0.35">
      <c r="A14" s="17" t="s">
        <v>70</v>
      </c>
      <c r="B14" s="17"/>
      <c r="C14" s="16">
        <v>7968.92</v>
      </c>
      <c r="D14" s="24">
        <v>2.25</v>
      </c>
      <c r="E14" s="56">
        <f t="shared" si="0"/>
        <v>179.30070000000001</v>
      </c>
      <c r="F14" s="56"/>
    </row>
    <row r="15" spans="1:10" ht="21" x14ac:dyDescent="0.35">
      <c r="A15" s="17" t="s">
        <v>71</v>
      </c>
      <c r="B15" s="17"/>
      <c r="C15" s="16">
        <v>8235</v>
      </c>
      <c r="D15" s="24">
        <v>2.25</v>
      </c>
      <c r="E15" s="56">
        <f t="shared" si="0"/>
        <v>185.28749999999999</v>
      </c>
      <c r="F15" s="56"/>
    </row>
    <row r="16" spans="1:10" ht="21" x14ac:dyDescent="0.35">
      <c r="A16" s="17" t="s">
        <v>72</v>
      </c>
      <c r="B16" s="17"/>
      <c r="C16" s="16">
        <v>8064.38</v>
      </c>
      <c r="D16" s="24">
        <v>2.25</v>
      </c>
      <c r="E16" s="56">
        <f t="shared" si="0"/>
        <v>181.44854999999998</v>
      </c>
      <c r="F16" s="56"/>
    </row>
    <row r="17" spans="1:10" ht="21" x14ac:dyDescent="0.35">
      <c r="A17" s="17" t="s">
        <v>73</v>
      </c>
      <c r="B17" s="17"/>
      <c r="C17" s="16">
        <v>9288.7800000000007</v>
      </c>
      <c r="D17" s="24">
        <v>2.25</v>
      </c>
      <c r="E17" s="56">
        <f t="shared" si="0"/>
        <v>208.99755000000002</v>
      </c>
      <c r="F17" s="56"/>
    </row>
    <row r="18" spans="1:10" ht="21" x14ac:dyDescent="0.35">
      <c r="A18" s="17" t="s">
        <v>74</v>
      </c>
      <c r="B18" s="17"/>
      <c r="C18" s="15">
        <v>8511.4</v>
      </c>
      <c r="D18" s="24">
        <v>2.25</v>
      </c>
      <c r="E18" s="56">
        <f t="shared" si="0"/>
        <v>191.50649999999999</v>
      </c>
      <c r="F18" s="56"/>
    </row>
    <row r="19" spans="1:10" ht="21" x14ac:dyDescent="0.35">
      <c r="A19" s="17" t="s">
        <v>75</v>
      </c>
      <c r="B19" s="17"/>
      <c r="C19" s="16">
        <v>12089.29</v>
      </c>
      <c r="D19" s="24">
        <v>2.25</v>
      </c>
      <c r="E19" s="56">
        <f t="shared" si="0"/>
        <v>272.00902500000007</v>
      </c>
      <c r="F19" s="56"/>
    </row>
    <row r="20" spans="1:10" ht="21" x14ac:dyDescent="0.35">
      <c r="A20" s="17" t="s">
        <v>76</v>
      </c>
      <c r="B20" s="17"/>
      <c r="C20" s="15">
        <v>13147.03</v>
      </c>
      <c r="D20" s="24">
        <v>2.25</v>
      </c>
      <c r="E20" s="56">
        <f t="shared" si="0"/>
        <v>295.80817500000001</v>
      </c>
      <c r="F20" s="56"/>
    </row>
    <row r="21" spans="1:10" ht="21" x14ac:dyDescent="0.35">
      <c r="A21" s="17" t="s">
        <v>77</v>
      </c>
      <c r="B21" s="17"/>
      <c r="C21" s="15">
        <v>12940.83</v>
      </c>
      <c r="D21" s="24">
        <v>2.25</v>
      </c>
      <c r="E21" s="56">
        <f t="shared" si="0"/>
        <v>291.16867500000001</v>
      </c>
      <c r="F21" s="56"/>
    </row>
    <row r="22" spans="1:10" ht="21" x14ac:dyDescent="0.35">
      <c r="B22" s="5"/>
    </row>
    <row r="23" spans="1:10" s="18" customFormat="1" ht="24" thickBot="1" x14ac:dyDescent="0.4">
      <c r="A23" s="19"/>
      <c r="B23" s="20"/>
      <c r="C23" s="20" t="s">
        <v>0</v>
      </c>
      <c r="D23" s="19"/>
      <c r="E23" s="58">
        <f>E10+E11+E12+E13+E14+E15+E16+E17+E18+E19+E20+E210+0.07</f>
        <v>2105.9082250000001</v>
      </c>
      <c r="F23" s="58"/>
      <c r="G23" s="19"/>
      <c r="H23" s="19"/>
      <c r="I23" s="19"/>
      <c r="J23" s="19"/>
    </row>
    <row r="24" spans="1:10" ht="21" x14ac:dyDescent="0.35">
      <c r="B24" s="5"/>
    </row>
    <row r="25" spans="1:10" ht="21" x14ac:dyDescent="0.35">
      <c r="F25" s="2" t="s">
        <v>34</v>
      </c>
    </row>
    <row r="27" spans="1:10" ht="18.75" x14ac:dyDescent="0.3">
      <c r="B27" s="9" t="s">
        <v>8</v>
      </c>
      <c r="C27" s="9" t="s">
        <v>36</v>
      </c>
      <c r="D27" s="9"/>
      <c r="E27" s="9"/>
      <c r="F27" s="9"/>
      <c r="G27" s="9"/>
      <c r="H27" s="9"/>
      <c r="I27" s="9"/>
      <c r="J27" s="23">
        <v>161378.71</v>
      </c>
    </row>
    <row r="28" spans="1:10" ht="18.75" x14ac:dyDescent="0.3">
      <c r="B28" s="9"/>
      <c r="C28" s="9" t="s">
        <v>86</v>
      </c>
      <c r="D28" s="9"/>
      <c r="E28" s="9"/>
      <c r="F28" s="9"/>
      <c r="G28" s="9"/>
      <c r="H28" s="9"/>
      <c r="I28" s="9"/>
      <c r="J28" s="25">
        <v>3635.9</v>
      </c>
    </row>
    <row r="29" spans="1:10" ht="18.75" x14ac:dyDescent="0.3">
      <c r="B29" s="9"/>
      <c r="C29" s="9" t="s">
        <v>10</v>
      </c>
      <c r="D29" s="9"/>
      <c r="E29" s="9"/>
      <c r="F29" s="9"/>
      <c r="G29" s="9"/>
      <c r="H29" s="9"/>
      <c r="I29" s="9"/>
      <c r="J29" s="25">
        <f>(J28/J27)*100</f>
        <v>2.2530233387043435</v>
      </c>
    </row>
    <row r="32" spans="1:10" ht="75" x14ac:dyDescent="0.25">
      <c r="C32" s="13" t="s">
        <v>38</v>
      </c>
      <c r="D32" s="14" t="s">
        <v>11</v>
      </c>
      <c r="E32" s="59" t="s">
        <v>95</v>
      </c>
      <c r="F32" s="59"/>
    </row>
    <row r="33" spans="1:6" ht="21" x14ac:dyDescent="0.35">
      <c r="A33" s="17" t="s">
        <v>66</v>
      </c>
      <c r="B33" s="15"/>
      <c r="C33" s="16">
        <v>40776.120000000003</v>
      </c>
      <c r="D33" s="24">
        <v>2.25</v>
      </c>
      <c r="E33" s="56">
        <f>(C33*D33)/100</f>
        <v>917.46270000000004</v>
      </c>
      <c r="F33" s="56"/>
    </row>
    <row r="34" spans="1:6" ht="21" x14ac:dyDescent="0.35">
      <c r="A34" s="17" t="s">
        <v>67</v>
      </c>
      <c r="B34" s="15"/>
      <c r="C34" s="16">
        <v>43479.95</v>
      </c>
      <c r="D34" s="24">
        <v>2.25</v>
      </c>
      <c r="E34" s="56">
        <f t="shared" ref="E34:E44" si="1">(C34*D34)/100</f>
        <v>978.29887499999995</v>
      </c>
      <c r="F34" s="56"/>
    </row>
    <row r="35" spans="1:6" ht="21" x14ac:dyDescent="0.35">
      <c r="A35" s="17" t="s">
        <v>68</v>
      </c>
      <c r="B35" s="15"/>
      <c r="C35" s="16">
        <v>50501.919999999998</v>
      </c>
      <c r="D35" s="24">
        <v>2.25</v>
      </c>
      <c r="E35" s="56">
        <f>(C35*D35)/100</f>
        <v>1136.2931999999998</v>
      </c>
      <c r="F35" s="56"/>
    </row>
    <row r="36" spans="1:6" ht="21" x14ac:dyDescent="0.35">
      <c r="A36" s="17" t="s">
        <v>69</v>
      </c>
      <c r="B36" s="17"/>
      <c r="C36" s="16">
        <v>46386.75</v>
      </c>
      <c r="D36" s="24">
        <v>2.25</v>
      </c>
      <c r="E36" s="56">
        <f t="shared" si="1"/>
        <v>1043.701875</v>
      </c>
      <c r="F36" s="56"/>
    </row>
    <row r="37" spans="1:6" ht="21" x14ac:dyDescent="0.35">
      <c r="A37" s="17" t="s">
        <v>70</v>
      </c>
      <c r="B37" s="17"/>
      <c r="C37" s="15">
        <v>49822.27</v>
      </c>
      <c r="D37" s="24">
        <v>2.25</v>
      </c>
      <c r="E37" s="56">
        <f t="shared" si="1"/>
        <v>1121.0010749999999</v>
      </c>
      <c r="F37" s="56"/>
    </row>
    <row r="38" spans="1:6" ht="21" x14ac:dyDescent="0.35">
      <c r="A38" s="17" t="s">
        <v>71</v>
      </c>
      <c r="B38" s="17"/>
      <c r="C38" s="15">
        <v>51500.74</v>
      </c>
      <c r="D38" s="24">
        <v>2.25</v>
      </c>
      <c r="E38" s="56">
        <f t="shared" si="1"/>
        <v>1158.76665</v>
      </c>
      <c r="F38" s="56"/>
    </row>
    <row r="39" spans="1:6" ht="21" x14ac:dyDescent="0.35">
      <c r="A39" s="17" t="s">
        <v>72</v>
      </c>
      <c r="B39" s="17"/>
      <c r="C39" s="16">
        <v>54649.87</v>
      </c>
      <c r="D39" s="24">
        <v>2.25</v>
      </c>
      <c r="E39" s="56">
        <f t="shared" si="1"/>
        <v>1229.622075</v>
      </c>
      <c r="F39" s="56"/>
    </row>
    <row r="40" spans="1:6" ht="21" x14ac:dyDescent="0.35">
      <c r="A40" s="17" t="s">
        <v>73</v>
      </c>
      <c r="B40" s="17"/>
      <c r="C40" s="16">
        <v>53776.39</v>
      </c>
      <c r="D40" s="24">
        <v>2.25</v>
      </c>
      <c r="E40" s="56">
        <f t="shared" si="1"/>
        <v>1209.9687750000001</v>
      </c>
      <c r="F40" s="56"/>
    </row>
    <row r="41" spans="1:6" ht="21" x14ac:dyDescent="0.35">
      <c r="A41" s="17" t="s">
        <v>74</v>
      </c>
      <c r="B41" s="17"/>
      <c r="C41" s="16">
        <v>51638.66</v>
      </c>
      <c r="D41" s="24">
        <v>2.25</v>
      </c>
      <c r="E41" s="56">
        <f t="shared" si="1"/>
        <v>1161.86985</v>
      </c>
      <c r="F41" s="56"/>
    </row>
    <row r="42" spans="1:6" ht="21" x14ac:dyDescent="0.35">
      <c r="A42" s="17" t="s">
        <v>75</v>
      </c>
      <c r="B42" s="17"/>
      <c r="C42" s="15">
        <v>53001.25</v>
      </c>
      <c r="D42" s="24">
        <v>2.25</v>
      </c>
      <c r="E42" s="56">
        <f t="shared" si="1"/>
        <v>1192.528125</v>
      </c>
      <c r="F42" s="56"/>
    </row>
    <row r="43" spans="1:6" ht="21" x14ac:dyDescent="0.35">
      <c r="A43" s="17" t="s">
        <v>76</v>
      </c>
      <c r="B43" s="17"/>
      <c r="C43" s="15">
        <v>53275.08</v>
      </c>
      <c r="D43" s="24">
        <v>2.25</v>
      </c>
      <c r="E43" s="56">
        <f t="shared" si="1"/>
        <v>1198.6893</v>
      </c>
      <c r="F43" s="56"/>
    </row>
    <row r="44" spans="1:6" ht="21" x14ac:dyDescent="0.35">
      <c r="A44" s="17" t="s">
        <v>77</v>
      </c>
      <c r="B44" s="17"/>
      <c r="C44" s="15">
        <v>60327.51</v>
      </c>
      <c r="D44" s="24">
        <v>2.25</v>
      </c>
      <c r="E44" s="56">
        <f t="shared" si="1"/>
        <v>1357.3689749999999</v>
      </c>
      <c r="F44" s="56"/>
    </row>
    <row r="46" spans="1:6" ht="23.25" x14ac:dyDescent="0.35">
      <c r="C46" s="21" t="s">
        <v>0</v>
      </c>
      <c r="D46" s="22"/>
      <c r="E46" s="57">
        <f>E33+E34+E35+E36+E37+E38+E39+E40+E41+E42+E43+E44</f>
        <v>13705.571475000001</v>
      </c>
      <c r="F46" s="57"/>
    </row>
  </sheetData>
  <mergeCells count="28">
    <mergeCell ref="E14:F14"/>
    <mergeCell ref="E9:F9"/>
    <mergeCell ref="E10:F10"/>
    <mergeCell ref="E11:F11"/>
    <mergeCell ref="E12:F12"/>
    <mergeCell ref="E13:F13"/>
    <mergeCell ref="E35:F35"/>
    <mergeCell ref="E15:F15"/>
    <mergeCell ref="E16:F16"/>
    <mergeCell ref="E17:F17"/>
    <mergeCell ref="E18:F18"/>
    <mergeCell ref="E19:F19"/>
    <mergeCell ref="E20:F20"/>
    <mergeCell ref="E21:F21"/>
    <mergeCell ref="E23:F23"/>
    <mergeCell ref="E32:F32"/>
    <mergeCell ref="E33:F33"/>
    <mergeCell ref="E34:F34"/>
    <mergeCell ref="E42:F42"/>
    <mergeCell ref="E43:F43"/>
    <mergeCell ref="E44:F44"/>
    <mergeCell ref="E46:F46"/>
    <mergeCell ref="E36:F36"/>
    <mergeCell ref="E37:F37"/>
    <mergeCell ref="E38:F38"/>
    <mergeCell ref="E39:F39"/>
    <mergeCell ref="E40:F40"/>
    <mergeCell ref="E41:F41"/>
  </mergeCells>
  <pageMargins left="0.7" right="0.7" top="0.75" bottom="0.75" header="0.3" footer="0.3"/>
  <pageSetup paperSize="9" scale="61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37"/>
  <sheetViews>
    <sheetView view="pageBreakPreview" zoomScaleNormal="100" zoomScaleSheetLayoutView="100" workbookViewId="0">
      <selection activeCell="I34" sqref="I34"/>
    </sheetView>
  </sheetViews>
  <sheetFormatPr defaultRowHeight="15" x14ac:dyDescent="0.25"/>
  <cols>
    <col min="2" max="2" width="23.42578125" customWidth="1"/>
    <col min="3" max="3" width="21.7109375" customWidth="1"/>
    <col min="4" max="4" width="13.7109375" customWidth="1"/>
    <col min="5" max="5" width="9.140625" customWidth="1"/>
    <col min="6" max="6" width="12.7109375" customWidth="1"/>
    <col min="9" max="9" width="22.42578125" customWidth="1"/>
    <col min="10" max="10" width="17.85546875" customWidth="1"/>
  </cols>
  <sheetData>
    <row r="2" spans="1:10" s="1" customFormat="1" ht="21" x14ac:dyDescent="0.35">
      <c r="F2" s="2" t="s">
        <v>39</v>
      </c>
      <c r="G2" s="2"/>
      <c r="H2" s="2"/>
      <c r="I2" s="2"/>
      <c r="J2" s="2"/>
    </row>
    <row r="4" spans="1:10" s="9" customFormat="1" ht="18.75" x14ac:dyDescent="0.3">
      <c r="B4" s="9" t="s">
        <v>8</v>
      </c>
      <c r="C4" s="9" t="s">
        <v>36</v>
      </c>
      <c r="J4" s="23">
        <v>161378.71</v>
      </c>
    </row>
    <row r="5" spans="1:10" s="9" customFormat="1" ht="18.75" x14ac:dyDescent="0.3">
      <c r="C5" s="9" t="s">
        <v>86</v>
      </c>
      <c r="J5" s="25">
        <v>3635.9</v>
      </c>
    </row>
    <row r="6" spans="1:10" s="9" customFormat="1" ht="18.75" x14ac:dyDescent="0.3">
      <c r="C6" s="9" t="s">
        <v>10</v>
      </c>
      <c r="J6" s="25">
        <f>(J5/J4)*100</f>
        <v>2.2530233387043435</v>
      </c>
    </row>
    <row r="7" spans="1:10" s="9" customFormat="1" ht="18.75" x14ac:dyDescent="0.3">
      <c r="J7" s="10"/>
    </row>
    <row r="8" spans="1:10" s="9" customFormat="1" ht="18.75" x14ac:dyDescent="0.3">
      <c r="J8" s="10"/>
    </row>
    <row r="9" spans="1:10" ht="78" customHeight="1" x14ac:dyDescent="0.25">
      <c r="C9" s="13" t="s">
        <v>40</v>
      </c>
      <c r="D9" s="14" t="s">
        <v>11</v>
      </c>
      <c r="E9" s="59" t="s">
        <v>96</v>
      </c>
      <c r="F9" s="59"/>
    </row>
    <row r="10" spans="1:10" ht="21" x14ac:dyDescent="0.35">
      <c r="A10" s="17" t="s">
        <v>66</v>
      </c>
      <c r="B10" s="15"/>
      <c r="C10" s="15">
        <v>31565.29</v>
      </c>
      <c r="D10" s="24">
        <v>2.25</v>
      </c>
      <c r="E10" s="56">
        <f>(C10*D10)/100</f>
        <v>710.21902499999999</v>
      </c>
      <c r="F10" s="56"/>
    </row>
    <row r="11" spans="1:10" ht="21" x14ac:dyDescent="0.35">
      <c r="A11" s="17" t="s">
        <v>67</v>
      </c>
      <c r="B11" s="15"/>
      <c r="C11" s="15">
        <v>33543.24</v>
      </c>
      <c r="D11" s="24">
        <v>2.25</v>
      </c>
      <c r="E11" s="56">
        <f t="shared" ref="E11:E21" si="0">(C11*D11)/100</f>
        <v>754.72289999999998</v>
      </c>
      <c r="F11" s="56"/>
    </row>
    <row r="12" spans="1:10" ht="21" x14ac:dyDescent="0.35">
      <c r="A12" s="17" t="s">
        <v>68</v>
      </c>
      <c r="B12" s="15"/>
      <c r="C12" s="16">
        <v>36403.64</v>
      </c>
      <c r="D12" s="24">
        <v>2.25</v>
      </c>
      <c r="E12" s="56">
        <f t="shared" si="0"/>
        <v>819.08190000000002</v>
      </c>
      <c r="F12" s="56"/>
    </row>
    <row r="13" spans="1:10" ht="21" x14ac:dyDescent="0.35">
      <c r="A13" s="17" t="s">
        <v>69</v>
      </c>
      <c r="B13" s="17"/>
      <c r="C13" s="15">
        <v>35648.04</v>
      </c>
      <c r="D13" s="24">
        <v>2.25</v>
      </c>
      <c r="E13" s="56">
        <f t="shared" si="0"/>
        <v>802.08089999999993</v>
      </c>
      <c r="F13" s="56"/>
    </row>
    <row r="14" spans="1:10" ht="21" x14ac:dyDescent="0.35">
      <c r="A14" s="17" t="s">
        <v>70</v>
      </c>
      <c r="B14" s="17"/>
      <c r="C14" s="16">
        <v>37819.599999999999</v>
      </c>
      <c r="D14" s="24">
        <v>2.25</v>
      </c>
      <c r="E14" s="56">
        <f t="shared" si="0"/>
        <v>850.94099999999992</v>
      </c>
      <c r="F14" s="56"/>
    </row>
    <row r="15" spans="1:10" ht="21" x14ac:dyDescent="0.35">
      <c r="A15" s="17" t="s">
        <v>71</v>
      </c>
      <c r="B15" s="17"/>
      <c r="C15" s="16">
        <v>35075.1</v>
      </c>
      <c r="D15" s="24">
        <v>2.25</v>
      </c>
      <c r="E15" s="56">
        <f t="shared" si="0"/>
        <v>789.18974999999989</v>
      </c>
      <c r="F15" s="56"/>
    </row>
    <row r="16" spans="1:10" ht="21" x14ac:dyDescent="0.35">
      <c r="A16" s="17" t="s">
        <v>72</v>
      </c>
      <c r="B16" s="17"/>
      <c r="C16" s="16">
        <v>37787.99</v>
      </c>
      <c r="D16" s="24">
        <v>2.25</v>
      </c>
      <c r="E16" s="56">
        <f t="shared" si="0"/>
        <v>850.2297749999999</v>
      </c>
      <c r="F16" s="56"/>
    </row>
    <row r="17" spans="1:10" ht="21" x14ac:dyDescent="0.35">
      <c r="A17" s="17" t="s">
        <v>73</v>
      </c>
      <c r="B17" s="17"/>
      <c r="C17" s="16">
        <v>38146.449999999997</v>
      </c>
      <c r="D17" s="24">
        <v>2.25</v>
      </c>
      <c r="E17" s="56">
        <f t="shared" si="0"/>
        <v>858.29512499999998</v>
      </c>
      <c r="F17" s="56"/>
    </row>
    <row r="18" spans="1:10" ht="21" x14ac:dyDescent="0.35">
      <c r="A18" s="17" t="s">
        <v>74</v>
      </c>
      <c r="B18" s="17"/>
      <c r="C18" s="15">
        <v>39027.65</v>
      </c>
      <c r="D18" s="24">
        <v>2.25</v>
      </c>
      <c r="E18" s="56">
        <f t="shared" si="0"/>
        <v>878.1221250000001</v>
      </c>
      <c r="F18" s="56"/>
    </row>
    <row r="19" spans="1:10" ht="21" x14ac:dyDescent="0.35">
      <c r="A19" s="17" t="s">
        <v>75</v>
      </c>
      <c r="B19" s="17"/>
      <c r="C19" s="16">
        <v>40619.800000000003</v>
      </c>
      <c r="D19" s="24">
        <v>2.25</v>
      </c>
      <c r="E19" s="56">
        <f t="shared" si="0"/>
        <v>913.94550000000004</v>
      </c>
      <c r="F19" s="56"/>
    </row>
    <row r="20" spans="1:10" ht="21" x14ac:dyDescent="0.35">
      <c r="A20" s="17" t="s">
        <v>76</v>
      </c>
      <c r="B20" s="17"/>
      <c r="C20" s="15">
        <v>38345.879999999997</v>
      </c>
      <c r="D20" s="24">
        <v>2.25</v>
      </c>
      <c r="E20" s="56">
        <f t="shared" si="0"/>
        <v>862.78229999999996</v>
      </c>
      <c r="F20" s="56"/>
    </row>
    <row r="21" spans="1:10" ht="21" x14ac:dyDescent="0.35">
      <c r="A21" s="17" t="s">
        <v>77</v>
      </c>
      <c r="B21" s="17"/>
      <c r="C21" s="15">
        <v>41393.360000000001</v>
      </c>
      <c r="D21" s="24">
        <v>2.25</v>
      </c>
      <c r="E21" s="56">
        <f t="shared" si="0"/>
        <v>931.35059999999999</v>
      </c>
      <c r="F21" s="56"/>
    </row>
    <row r="22" spans="1:10" ht="21" x14ac:dyDescent="0.35">
      <c r="B22" s="5"/>
    </row>
    <row r="23" spans="1:10" s="18" customFormat="1" ht="24" thickBot="1" x14ac:dyDescent="0.4">
      <c r="A23" s="19"/>
      <c r="B23" s="20"/>
      <c r="C23" s="20" t="s">
        <v>0</v>
      </c>
      <c r="D23" s="19"/>
      <c r="E23" s="58">
        <f>E10+E11+E12+E13+E14+E15+E16+E17+E18+E19+E20+E201+E21</f>
        <v>10020.9609</v>
      </c>
      <c r="F23" s="58"/>
      <c r="G23" s="19"/>
      <c r="H23" s="19"/>
      <c r="I23" s="19"/>
      <c r="J23" s="19"/>
    </row>
    <row r="24" spans="1:10" ht="21" x14ac:dyDescent="0.35">
      <c r="B24" s="5"/>
    </row>
    <row r="25" spans="1:10" ht="21" x14ac:dyDescent="0.35">
      <c r="F25" s="2" t="s">
        <v>21</v>
      </c>
    </row>
    <row r="27" spans="1:10" ht="18.75" x14ac:dyDescent="0.3">
      <c r="B27" s="9" t="s">
        <v>8</v>
      </c>
      <c r="C27" s="9" t="s">
        <v>36</v>
      </c>
      <c r="D27" s="9"/>
      <c r="E27" s="9"/>
      <c r="F27" s="9"/>
      <c r="G27" s="9"/>
      <c r="H27" s="9"/>
      <c r="I27" s="9"/>
      <c r="J27" s="23">
        <v>161378.71</v>
      </c>
    </row>
    <row r="28" spans="1:10" ht="18.75" x14ac:dyDescent="0.3">
      <c r="B28" s="9"/>
      <c r="C28" s="9" t="s">
        <v>86</v>
      </c>
      <c r="D28" s="9"/>
      <c r="E28" s="9"/>
      <c r="F28" s="9"/>
      <c r="G28" s="9"/>
      <c r="H28" s="9"/>
      <c r="I28" s="9"/>
      <c r="J28" s="25">
        <v>3635.9</v>
      </c>
    </row>
    <row r="29" spans="1:10" ht="18.75" x14ac:dyDescent="0.3">
      <c r="B29" s="9"/>
      <c r="C29" s="9" t="s">
        <v>10</v>
      </c>
      <c r="D29" s="9"/>
      <c r="E29" s="9"/>
      <c r="F29" s="9"/>
      <c r="G29" s="9"/>
      <c r="H29" s="9"/>
      <c r="I29" s="9"/>
      <c r="J29" s="25">
        <f>(J28/J27)*100</f>
        <v>2.2530233387043435</v>
      </c>
    </row>
    <row r="32" spans="1:10" ht="75" x14ac:dyDescent="0.25">
      <c r="A32" s="60" t="s">
        <v>83</v>
      </c>
      <c r="B32" s="61"/>
      <c r="C32" s="31" t="s">
        <v>51</v>
      </c>
      <c r="D32" s="14" t="s">
        <v>11</v>
      </c>
      <c r="E32" s="59" t="s">
        <v>97</v>
      </c>
      <c r="F32" s="59"/>
    </row>
    <row r="33" spans="1:6" ht="18.75" x14ac:dyDescent="0.3">
      <c r="A33" s="26" t="s">
        <v>41</v>
      </c>
      <c r="B33" s="15"/>
      <c r="C33" s="24">
        <v>282148.98</v>
      </c>
      <c r="D33" s="24">
        <v>2.25</v>
      </c>
      <c r="E33" s="56">
        <f>(C33*D33)/100</f>
        <v>6348.3520499999995</v>
      </c>
      <c r="F33" s="56"/>
    </row>
    <row r="34" spans="1:6" ht="38.25" customHeight="1" x14ac:dyDescent="0.25">
      <c r="A34" s="64" t="s">
        <v>46</v>
      </c>
      <c r="B34" s="65"/>
      <c r="C34" s="24">
        <f>156.68+5004.34</f>
        <v>5161.0200000000004</v>
      </c>
      <c r="D34" s="24">
        <v>100</v>
      </c>
      <c r="E34" s="56">
        <f>C34</f>
        <v>5161.0200000000004</v>
      </c>
      <c r="F34" s="56"/>
    </row>
    <row r="35" spans="1:6" ht="18.75" x14ac:dyDescent="0.3">
      <c r="A35" s="62" t="s">
        <v>42</v>
      </c>
      <c r="B35" s="63"/>
      <c r="C35" s="24">
        <v>103000.13</v>
      </c>
      <c r="D35" s="24">
        <v>2.25</v>
      </c>
      <c r="E35" s="56">
        <f>(C35*D35)/100</f>
        <v>2317.5029250000002</v>
      </c>
      <c r="F35" s="56"/>
    </row>
    <row r="37" spans="1:6" ht="23.25" x14ac:dyDescent="0.35">
      <c r="C37" s="21" t="s">
        <v>0</v>
      </c>
      <c r="D37" s="22"/>
      <c r="E37" s="57">
        <f>E33+E34+E35</f>
        <v>13826.874975000001</v>
      </c>
      <c r="F37" s="57"/>
    </row>
  </sheetData>
  <mergeCells count="22">
    <mergeCell ref="E20:F20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1:F21"/>
    <mergeCell ref="E23:F23"/>
    <mergeCell ref="E32:F32"/>
    <mergeCell ref="E33:F33"/>
    <mergeCell ref="E34:F34"/>
    <mergeCell ref="E37:F37"/>
    <mergeCell ref="A32:B32"/>
    <mergeCell ref="A35:B35"/>
    <mergeCell ref="A34:B34"/>
    <mergeCell ref="E35:F35"/>
  </mergeCells>
  <pageMargins left="0.7" right="0.7" top="0.75" bottom="0.75" header="0.3" footer="0.3"/>
  <pageSetup paperSize="9" scale="5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33"/>
  <sheetViews>
    <sheetView view="pageBreakPreview" topLeftCell="A22" zoomScaleNormal="100" zoomScaleSheetLayoutView="100" workbookViewId="0">
      <selection activeCell="J19" sqref="J19"/>
    </sheetView>
  </sheetViews>
  <sheetFormatPr defaultRowHeight="15" x14ac:dyDescent="0.25"/>
  <cols>
    <col min="2" max="2" width="17.5703125" customWidth="1"/>
    <col min="3" max="3" width="24.140625" customWidth="1"/>
    <col min="4" max="4" width="13.7109375" customWidth="1"/>
    <col min="5" max="5" width="9.140625" customWidth="1"/>
    <col min="6" max="6" width="12.7109375" customWidth="1"/>
    <col min="7" max="7" width="38.7109375" customWidth="1"/>
    <col min="9" max="9" width="11.140625" customWidth="1"/>
    <col min="10" max="10" width="17.85546875" customWidth="1"/>
  </cols>
  <sheetData>
    <row r="2" spans="1:10" s="1" customFormat="1" ht="21" x14ac:dyDescent="0.35">
      <c r="F2" s="2" t="s">
        <v>43</v>
      </c>
      <c r="G2" s="2"/>
      <c r="H2" s="2"/>
      <c r="I2" s="2"/>
      <c r="J2" s="2"/>
    </row>
    <row r="4" spans="1:10" s="9" customFormat="1" ht="18.75" x14ac:dyDescent="0.3">
      <c r="B4" s="9" t="s">
        <v>8</v>
      </c>
      <c r="C4" s="9" t="s">
        <v>36</v>
      </c>
      <c r="J4" s="23">
        <v>161378.71</v>
      </c>
    </row>
    <row r="5" spans="1:10" s="9" customFormat="1" ht="18.75" x14ac:dyDescent="0.3">
      <c r="C5" s="9" t="s">
        <v>86</v>
      </c>
      <c r="J5" s="25">
        <v>3635.9</v>
      </c>
    </row>
    <row r="6" spans="1:10" s="9" customFormat="1" ht="18.75" x14ac:dyDescent="0.3">
      <c r="C6" s="9" t="s">
        <v>10</v>
      </c>
      <c r="J6" s="25">
        <f>(J5/J4)*100</f>
        <v>2.2530233387043435</v>
      </c>
    </row>
    <row r="7" spans="1:10" s="9" customFormat="1" ht="18.75" x14ac:dyDescent="0.3">
      <c r="J7" s="10"/>
    </row>
    <row r="8" spans="1:10" s="9" customFormat="1" ht="18.75" x14ac:dyDescent="0.3">
      <c r="J8" s="10"/>
    </row>
    <row r="9" spans="1:10" ht="91.5" customHeight="1" x14ac:dyDescent="0.25">
      <c r="C9" s="13" t="s">
        <v>44</v>
      </c>
      <c r="D9" s="14" t="s">
        <v>11</v>
      </c>
      <c r="E9" s="59" t="s">
        <v>98</v>
      </c>
      <c r="F9" s="59"/>
    </row>
    <row r="10" spans="1:10" ht="21" x14ac:dyDescent="0.35">
      <c r="A10" s="17" t="s">
        <v>81</v>
      </c>
      <c r="B10" s="15"/>
      <c r="C10" s="16">
        <v>3542.2</v>
      </c>
      <c r="D10" s="24">
        <v>2.25</v>
      </c>
      <c r="E10" s="56">
        <f>(C10*D10)/100</f>
        <v>79.6995</v>
      </c>
      <c r="F10" s="56"/>
    </row>
    <row r="11" spans="1:10" ht="21" x14ac:dyDescent="0.35">
      <c r="A11" s="17" t="s">
        <v>78</v>
      </c>
      <c r="B11" s="15"/>
      <c r="C11" s="16">
        <v>3542.2</v>
      </c>
      <c r="D11" s="24">
        <v>2.25</v>
      </c>
      <c r="E11" s="56">
        <f t="shared" ref="E11:E13" si="0">(C11*D11)/100</f>
        <v>79.6995</v>
      </c>
      <c r="F11" s="56"/>
    </row>
    <row r="12" spans="1:10" ht="21" x14ac:dyDescent="0.35">
      <c r="A12" s="17" t="s">
        <v>79</v>
      </c>
      <c r="B12" s="15"/>
      <c r="C12" s="16">
        <v>3542.2</v>
      </c>
      <c r="D12" s="24">
        <v>2.25</v>
      </c>
      <c r="E12" s="56">
        <f t="shared" si="0"/>
        <v>79.6995</v>
      </c>
      <c r="F12" s="56"/>
    </row>
    <row r="13" spans="1:10" ht="21" x14ac:dyDescent="0.35">
      <c r="A13" s="17" t="s">
        <v>80</v>
      </c>
      <c r="B13" s="17"/>
      <c r="C13" s="15">
        <v>9520.85</v>
      </c>
      <c r="D13" s="24">
        <v>2.25</v>
      </c>
      <c r="E13" s="56">
        <f t="shared" si="0"/>
        <v>214.21912500000002</v>
      </c>
      <c r="F13" s="56"/>
    </row>
    <row r="14" spans="1:10" ht="21" x14ac:dyDescent="0.35">
      <c r="B14" s="5"/>
    </row>
    <row r="15" spans="1:10" ht="24" thickBot="1" x14ac:dyDescent="0.4">
      <c r="A15" s="19"/>
      <c r="B15" s="20"/>
      <c r="C15" s="20" t="s">
        <v>0</v>
      </c>
      <c r="D15" s="19"/>
      <c r="E15" s="58">
        <f>E10+E11+E12+E13-0.01</f>
        <v>453.30762500000003</v>
      </c>
      <c r="F15" s="58"/>
      <c r="G15" s="27"/>
      <c r="H15" s="27"/>
      <c r="I15" s="27"/>
      <c r="J15" s="27"/>
    </row>
    <row r="16" spans="1:10" ht="21" x14ac:dyDescent="0.35">
      <c r="B16" s="5"/>
    </row>
    <row r="17" spans="1:10" ht="21" x14ac:dyDescent="0.35">
      <c r="F17" s="2" t="s">
        <v>45</v>
      </c>
    </row>
    <row r="18" spans="1:10" s="18" customFormat="1" ht="23.25" x14ac:dyDescent="0.35">
      <c r="A18"/>
      <c r="B18"/>
      <c r="C18"/>
      <c r="D18"/>
      <c r="E18"/>
      <c r="F18"/>
      <c r="G18" s="22"/>
      <c r="H18" s="22"/>
      <c r="I18" s="22"/>
      <c r="J18" s="22"/>
    </row>
    <row r="19" spans="1:10" ht="137.25" customHeight="1" x14ac:dyDescent="0.25">
      <c r="C19" s="13" t="s">
        <v>47</v>
      </c>
      <c r="D19" s="14" t="s">
        <v>48</v>
      </c>
      <c r="E19" s="59" t="s">
        <v>99</v>
      </c>
      <c r="F19" s="59"/>
      <c r="G19" s="52" t="s">
        <v>49</v>
      </c>
    </row>
    <row r="20" spans="1:10" ht="21" customHeight="1" x14ac:dyDescent="0.35">
      <c r="A20" s="17" t="s">
        <v>66</v>
      </c>
      <c r="B20" s="15"/>
      <c r="C20" s="51">
        <v>403</v>
      </c>
      <c r="D20" s="50">
        <v>1.075</v>
      </c>
      <c r="E20" s="56">
        <f>C20*D20</f>
        <v>433.22499999999997</v>
      </c>
      <c r="F20" s="56"/>
      <c r="G20" s="66" t="s">
        <v>100</v>
      </c>
    </row>
    <row r="21" spans="1:10" ht="21" x14ac:dyDescent="0.35">
      <c r="A21" s="17" t="s">
        <v>67</v>
      </c>
      <c r="B21" s="15"/>
      <c r="C21" s="51">
        <v>367</v>
      </c>
      <c r="D21" s="50">
        <v>1.075</v>
      </c>
      <c r="E21" s="56">
        <f>C21*D21</f>
        <v>394.52499999999998</v>
      </c>
      <c r="F21" s="56"/>
      <c r="G21" s="67"/>
    </row>
    <row r="22" spans="1:10" ht="21" x14ac:dyDescent="0.35">
      <c r="A22" s="17" t="s">
        <v>68</v>
      </c>
      <c r="B22" s="15"/>
      <c r="C22" s="51">
        <v>389</v>
      </c>
      <c r="D22" s="50">
        <v>1.4</v>
      </c>
      <c r="E22" s="56">
        <f>C22*D22</f>
        <v>544.59999999999991</v>
      </c>
      <c r="F22" s="56"/>
      <c r="G22" s="67"/>
      <c r="H22" s="9"/>
      <c r="I22" s="9"/>
      <c r="J22" s="23"/>
    </row>
    <row r="23" spans="1:10" ht="21" x14ac:dyDescent="0.35">
      <c r="A23" s="17" t="s">
        <v>69</v>
      </c>
      <c r="B23" s="17"/>
      <c r="C23" s="51">
        <v>353</v>
      </c>
      <c r="D23" s="50">
        <v>1.4</v>
      </c>
      <c r="E23" s="56">
        <f t="shared" ref="E23:E31" si="1">C23*D23</f>
        <v>494.2</v>
      </c>
      <c r="F23" s="56"/>
      <c r="G23" s="67"/>
      <c r="H23" s="9"/>
      <c r="I23" s="9"/>
      <c r="J23" s="23"/>
    </row>
    <row r="24" spans="1:10" ht="21" x14ac:dyDescent="0.35">
      <c r="A24" s="17" t="s">
        <v>70</v>
      </c>
      <c r="B24" s="17"/>
      <c r="C24" s="51">
        <v>414</v>
      </c>
      <c r="D24" s="50">
        <v>1.4</v>
      </c>
      <c r="E24" s="56">
        <f t="shared" si="1"/>
        <v>579.59999999999991</v>
      </c>
      <c r="F24" s="56"/>
      <c r="G24" s="67"/>
      <c r="H24" s="9"/>
      <c r="I24" s="9"/>
      <c r="J24" s="25"/>
    </row>
    <row r="25" spans="1:10" ht="21" x14ac:dyDescent="0.35">
      <c r="A25" s="17" t="s">
        <v>71</v>
      </c>
      <c r="B25" s="17"/>
      <c r="C25" s="51">
        <v>229</v>
      </c>
      <c r="D25" s="50">
        <v>1.4</v>
      </c>
      <c r="E25" s="56">
        <f t="shared" si="1"/>
        <v>320.59999999999997</v>
      </c>
      <c r="F25" s="56"/>
      <c r="G25" s="67"/>
    </row>
    <row r="26" spans="1:10" ht="21" x14ac:dyDescent="0.35">
      <c r="A26" s="17" t="s">
        <v>72</v>
      </c>
      <c r="B26" s="17"/>
      <c r="C26" s="51">
        <v>696</v>
      </c>
      <c r="D26" s="50">
        <v>1.4</v>
      </c>
      <c r="E26" s="56">
        <f t="shared" si="1"/>
        <v>974.4</v>
      </c>
      <c r="F26" s="56"/>
      <c r="G26" s="28"/>
    </row>
    <row r="27" spans="1:10" ht="21" x14ac:dyDescent="0.35">
      <c r="A27" s="17" t="s">
        <v>73</v>
      </c>
      <c r="B27" s="17"/>
      <c r="C27" s="51">
        <v>675</v>
      </c>
      <c r="D27" s="50">
        <v>1.4</v>
      </c>
      <c r="E27" s="56">
        <f t="shared" si="1"/>
        <v>944.99999999999989</v>
      </c>
      <c r="F27" s="56"/>
      <c r="G27" s="28"/>
    </row>
    <row r="28" spans="1:10" ht="21" x14ac:dyDescent="0.35">
      <c r="A28" s="17" t="s">
        <v>74</v>
      </c>
      <c r="B28" s="17"/>
      <c r="C28" s="51">
        <v>610</v>
      </c>
      <c r="D28" s="50">
        <v>1.4</v>
      </c>
      <c r="E28" s="56">
        <f t="shared" si="1"/>
        <v>854</v>
      </c>
      <c r="F28" s="56"/>
      <c r="G28" s="28"/>
    </row>
    <row r="29" spans="1:10" ht="21" x14ac:dyDescent="0.35">
      <c r="A29" s="17" t="s">
        <v>75</v>
      </c>
      <c r="B29" s="17"/>
      <c r="C29" s="51">
        <v>584</v>
      </c>
      <c r="D29" s="50">
        <v>1.4</v>
      </c>
      <c r="E29" s="56">
        <f t="shared" si="1"/>
        <v>817.59999999999991</v>
      </c>
      <c r="F29" s="56"/>
      <c r="G29" s="28"/>
    </row>
    <row r="30" spans="1:10" ht="21" x14ac:dyDescent="0.35">
      <c r="A30" s="17" t="s">
        <v>76</v>
      </c>
      <c r="B30" s="17"/>
      <c r="C30" s="51">
        <v>720</v>
      </c>
      <c r="D30" s="50">
        <v>1.4</v>
      </c>
      <c r="E30" s="56">
        <f t="shared" si="1"/>
        <v>1007.9999999999999</v>
      </c>
      <c r="F30" s="56"/>
      <c r="G30" s="28"/>
    </row>
    <row r="31" spans="1:10" ht="21" x14ac:dyDescent="0.35">
      <c r="A31" s="17" t="s">
        <v>77</v>
      </c>
      <c r="B31" s="17"/>
      <c r="C31" s="51">
        <v>721</v>
      </c>
      <c r="D31" s="50">
        <v>1.4</v>
      </c>
      <c r="E31" s="56">
        <f t="shared" si="1"/>
        <v>1009.4</v>
      </c>
      <c r="F31" s="56"/>
      <c r="G31" s="29"/>
    </row>
    <row r="33" spans="3:6" ht="23.25" x14ac:dyDescent="0.35">
      <c r="C33" s="21" t="s">
        <v>0</v>
      </c>
      <c r="D33" s="22"/>
      <c r="E33" s="57">
        <f>E20+E21+E22+E23+E24+E25+E26+E27+E28+E29+E30+E31</f>
        <v>8375.15</v>
      </c>
      <c r="F33" s="57"/>
    </row>
  </sheetData>
  <mergeCells count="21">
    <mergeCell ref="E9:F9"/>
    <mergeCell ref="E10:F10"/>
    <mergeCell ref="E11:F11"/>
    <mergeCell ref="E12:F12"/>
    <mergeCell ref="E13:F13"/>
    <mergeCell ref="E15:F15"/>
    <mergeCell ref="E19:F19"/>
    <mergeCell ref="E20:F20"/>
    <mergeCell ref="E21:F21"/>
    <mergeCell ref="E22:F22"/>
    <mergeCell ref="E29:F29"/>
    <mergeCell ref="E30:F30"/>
    <mergeCell ref="E31:F31"/>
    <mergeCell ref="E33:F33"/>
    <mergeCell ref="G20:G25"/>
    <mergeCell ref="E23:F23"/>
    <mergeCell ref="E24:F24"/>
    <mergeCell ref="E25:F25"/>
    <mergeCell ref="E26:F26"/>
    <mergeCell ref="E27:F27"/>
    <mergeCell ref="E28:F28"/>
  </mergeCells>
  <pageMargins left="0.7" right="0.7" top="0.75" bottom="0.75" header="0.3" footer="0.3"/>
  <pageSetup paperSize="9" scale="53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38"/>
  <sheetViews>
    <sheetView view="pageBreakPreview" zoomScaleNormal="100" zoomScaleSheetLayoutView="100" workbookViewId="0">
      <selection activeCell="C25" sqref="C25:D25"/>
    </sheetView>
  </sheetViews>
  <sheetFormatPr defaultRowHeight="15" x14ac:dyDescent="0.25"/>
  <cols>
    <col min="2" max="2" width="17.5703125" customWidth="1"/>
    <col min="3" max="3" width="24.140625" customWidth="1"/>
    <col min="4" max="4" width="13.7109375" customWidth="1"/>
    <col min="5" max="5" width="13.28515625" customWidth="1"/>
    <col min="6" max="6" width="12.7109375" customWidth="1"/>
    <col min="7" max="7" width="38.7109375" customWidth="1"/>
    <col min="9" max="9" width="11.140625" customWidth="1"/>
    <col min="10" max="10" width="17.85546875" customWidth="1"/>
  </cols>
  <sheetData>
    <row r="2" spans="1:10" s="1" customFormat="1" ht="21" x14ac:dyDescent="0.35">
      <c r="E2" s="2" t="s">
        <v>50</v>
      </c>
      <c r="G2" s="2"/>
      <c r="H2" s="2"/>
      <c r="I2" s="2"/>
      <c r="J2" s="2"/>
    </row>
    <row r="4" spans="1:10" s="9" customFormat="1" ht="18.75" x14ac:dyDescent="0.3">
      <c r="J4" s="10"/>
    </row>
    <row r="5" spans="1:10" s="9" customFormat="1" ht="18.75" x14ac:dyDescent="0.3">
      <c r="J5" s="10"/>
    </row>
    <row r="6" spans="1:10" ht="91.5" customHeight="1" x14ac:dyDescent="0.3">
      <c r="C6" s="59" t="s">
        <v>101</v>
      </c>
      <c r="D6" s="59"/>
      <c r="E6" s="30" t="s">
        <v>49</v>
      </c>
    </row>
    <row r="7" spans="1:10" ht="21" x14ac:dyDescent="0.35">
      <c r="A7" s="17" t="s">
        <v>66</v>
      </c>
      <c r="B7" s="15"/>
      <c r="C7" s="56">
        <v>0</v>
      </c>
      <c r="D7" s="56"/>
      <c r="E7" s="68" t="s">
        <v>84</v>
      </c>
    </row>
    <row r="8" spans="1:10" ht="21" x14ac:dyDescent="0.35">
      <c r="A8" s="17" t="s">
        <v>67</v>
      </c>
      <c r="B8" s="15"/>
      <c r="C8" s="56">
        <v>0</v>
      </c>
      <c r="D8" s="56"/>
      <c r="E8" s="69"/>
    </row>
    <row r="9" spans="1:10" ht="21" x14ac:dyDescent="0.35">
      <c r="A9" s="17" t="s">
        <v>68</v>
      </c>
      <c r="B9" s="15"/>
      <c r="C9" s="56">
        <v>0</v>
      </c>
      <c r="D9" s="56"/>
      <c r="E9" s="69"/>
    </row>
    <row r="10" spans="1:10" ht="21" x14ac:dyDescent="0.35">
      <c r="A10" s="17" t="s">
        <v>69</v>
      </c>
      <c r="B10" s="17"/>
      <c r="C10" s="56">
        <v>0</v>
      </c>
      <c r="D10" s="56"/>
      <c r="E10" s="69"/>
    </row>
    <row r="11" spans="1:10" ht="21" x14ac:dyDescent="0.35">
      <c r="A11" s="17" t="s">
        <v>70</v>
      </c>
      <c r="B11" s="17"/>
      <c r="C11" s="56">
        <v>0</v>
      </c>
      <c r="D11" s="56"/>
      <c r="E11" s="69"/>
    </row>
    <row r="12" spans="1:10" ht="21" x14ac:dyDescent="0.35">
      <c r="A12" s="17" t="s">
        <v>71</v>
      </c>
      <c r="B12" s="17"/>
      <c r="C12" s="56">
        <v>0</v>
      </c>
      <c r="D12" s="56"/>
      <c r="E12" s="69"/>
    </row>
    <row r="13" spans="1:10" ht="21" x14ac:dyDescent="0.35">
      <c r="A13" s="17" t="s">
        <v>72</v>
      </c>
      <c r="B13" s="17"/>
      <c r="C13" s="56">
        <v>0</v>
      </c>
      <c r="D13" s="56"/>
      <c r="E13" s="28"/>
    </row>
    <row r="14" spans="1:10" ht="21" x14ac:dyDescent="0.35">
      <c r="A14" s="17" t="s">
        <v>73</v>
      </c>
      <c r="B14" s="17"/>
      <c r="C14" s="56">
        <v>0</v>
      </c>
      <c r="D14" s="56"/>
      <c r="E14" s="28"/>
    </row>
    <row r="15" spans="1:10" ht="21" x14ac:dyDescent="0.35">
      <c r="A15" s="17" t="s">
        <v>74</v>
      </c>
      <c r="B15" s="17"/>
      <c r="C15" s="56">
        <v>0</v>
      </c>
      <c r="D15" s="56"/>
      <c r="E15" s="28"/>
    </row>
    <row r="16" spans="1:10" ht="21" x14ac:dyDescent="0.35">
      <c r="A16" s="17" t="s">
        <v>75</v>
      </c>
      <c r="B16" s="17"/>
      <c r="C16" s="56">
        <v>0</v>
      </c>
      <c r="D16" s="56"/>
      <c r="E16" s="28"/>
    </row>
    <row r="17" spans="1:10" ht="21" x14ac:dyDescent="0.35">
      <c r="A17" s="17" t="s">
        <v>76</v>
      </c>
      <c r="B17" s="17"/>
      <c r="C17" s="56">
        <v>0</v>
      </c>
      <c r="D17" s="56"/>
      <c r="E17" s="28"/>
    </row>
    <row r="18" spans="1:10" ht="21" x14ac:dyDescent="0.35">
      <c r="A18" s="17" t="s">
        <v>77</v>
      </c>
      <c r="B18" s="17"/>
      <c r="C18" s="56">
        <v>0</v>
      </c>
      <c r="D18" s="56"/>
      <c r="E18" s="29"/>
    </row>
    <row r="19" spans="1:10" ht="21" x14ac:dyDescent="0.35">
      <c r="B19" s="5"/>
    </row>
    <row r="20" spans="1:10" ht="24" thickBot="1" x14ac:dyDescent="0.4">
      <c r="A20" s="19"/>
      <c r="B20" s="20"/>
      <c r="C20" s="20" t="s">
        <v>0</v>
      </c>
      <c r="D20" s="19"/>
      <c r="E20" s="58">
        <f>SUM(C7:C18)</f>
        <v>0</v>
      </c>
      <c r="F20" s="58"/>
      <c r="G20" s="27"/>
      <c r="H20" s="27"/>
      <c r="I20" s="27"/>
      <c r="J20" s="27"/>
    </row>
    <row r="21" spans="1:10" ht="21" x14ac:dyDescent="0.35">
      <c r="B21" s="5"/>
    </row>
    <row r="22" spans="1:10" ht="21" x14ac:dyDescent="0.35">
      <c r="F22" s="2" t="s">
        <v>25</v>
      </c>
    </row>
    <row r="23" spans="1:10" s="18" customFormat="1" ht="23.25" x14ac:dyDescent="0.35">
      <c r="A23"/>
      <c r="B23"/>
      <c r="C23"/>
      <c r="D23"/>
      <c r="E23"/>
      <c r="F23"/>
      <c r="G23" s="22"/>
      <c r="H23" s="22"/>
      <c r="I23" s="22"/>
      <c r="J23" s="22"/>
    </row>
    <row r="24" spans="1:10" ht="118.5" customHeight="1" x14ac:dyDescent="0.3">
      <c r="C24" s="59" t="s">
        <v>102</v>
      </c>
      <c r="D24" s="59"/>
      <c r="E24" s="30" t="s">
        <v>49</v>
      </c>
    </row>
    <row r="25" spans="1:10" ht="21" customHeight="1" x14ac:dyDescent="0.35">
      <c r="A25" s="17" t="s">
        <v>66</v>
      </c>
      <c r="B25" s="15"/>
      <c r="C25" s="56">
        <v>20.329999999999998</v>
      </c>
      <c r="D25" s="56"/>
      <c r="E25" s="70"/>
    </row>
    <row r="26" spans="1:10" ht="21" x14ac:dyDescent="0.35">
      <c r="A26" s="17" t="s">
        <v>67</v>
      </c>
      <c r="B26" s="15"/>
      <c r="C26" s="56">
        <v>20.329999999999998</v>
      </c>
      <c r="D26" s="56"/>
      <c r="E26" s="71"/>
    </row>
    <row r="27" spans="1:10" ht="21" x14ac:dyDescent="0.35">
      <c r="A27" s="17" t="s">
        <v>68</v>
      </c>
      <c r="B27" s="15"/>
      <c r="C27" s="56">
        <v>20.329999999999998</v>
      </c>
      <c r="D27" s="56"/>
      <c r="E27" s="71"/>
      <c r="F27" s="9"/>
      <c r="G27" s="9"/>
      <c r="H27" s="23"/>
    </row>
    <row r="28" spans="1:10" ht="21" x14ac:dyDescent="0.35">
      <c r="A28" s="17" t="s">
        <v>69</v>
      </c>
      <c r="B28" s="17"/>
      <c r="C28" s="56">
        <v>20.329999999999998</v>
      </c>
      <c r="D28" s="56"/>
      <c r="E28" s="71"/>
      <c r="F28" s="9"/>
      <c r="G28" s="9"/>
      <c r="H28" s="23"/>
    </row>
    <row r="29" spans="1:10" ht="21" x14ac:dyDescent="0.35">
      <c r="A29" s="17" t="s">
        <v>70</v>
      </c>
      <c r="B29" s="17"/>
      <c r="C29" s="56">
        <v>20.329999999999998</v>
      </c>
      <c r="D29" s="56"/>
      <c r="E29" s="71"/>
      <c r="F29" s="9"/>
      <c r="G29" s="9"/>
      <c r="H29" s="25"/>
    </row>
    <row r="30" spans="1:10" ht="21" x14ac:dyDescent="0.35">
      <c r="A30" s="17" t="s">
        <v>71</v>
      </c>
      <c r="B30" s="17"/>
      <c r="C30" s="56">
        <v>20.329999999999998</v>
      </c>
      <c r="D30" s="56"/>
      <c r="E30" s="71"/>
    </row>
    <row r="31" spans="1:10" ht="21" x14ac:dyDescent="0.35">
      <c r="A31" s="17" t="s">
        <v>72</v>
      </c>
      <c r="B31" s="17"/>
      <c r="C31" s="56">
        <v>20.329999999999998</v>
      </c>
      <c r="D31" s="56"/>
      <c r="E31" s="28"/>
    </row>
    <row r="32" spans="1:10" ht="21" x14ac:dyDescent="0.35">
      <c r="A32" s="17" t="s">
        <v>73</v>
      </c>
      <c r="B32" s="17"/>
      <c r="C32" s="56">
        <v>20.329999999999998</v>
      </c>
      <c r="D32" s="56"/>
      <c r="E32" s="28"/>
    </row>
    <row r="33" spans="1:6" ht="21" x14ac:dyDescent="0.35">
      <c r="A33" s="17" t="s">
        <v>74</v>
      </c>
      <c r="B33" s="17"/>
      <c r="C33" s="56">
        <v>20.329999999999998</v>
      </c>
      <c r="D33" s="56"/>
      <c r="E33" s="28"/>
    </row>
    <row r="34" spans="1:6" ht="21" x14ac:dyDescent="0.35">
      <c r="A34" s="17" t="s">
        <v>75</v>
      </c>
      <c r="B34" s="17"/>
      <c r="C34" s="56">
        <v>20.329999999999998</v>
      </c>
      <c r="D34" s="56"/>
      <c r="E34" s="28"/>
    </row>
    <row r="35" spans="1:6" ht="21" x14ac:dyDescent="0.35">
      <c r="A35" s="17" t="s">
        <v>76</v>
      </c>
      <c r="B35" s="17"/>
      <c r="C35" s="56">
        <v>20.329999999999998</v>
      </c>
      <c r="D35" s="56"/>
      <c r="E35" s="28"/>
    </row>
    <row r="36" spans="1:6" ht="21" x14ac:dyDescent="0.35">
      <c r="A36" s="17" t="s">
        <v>77</v>
      </c>
      <c r="B36" s="17"/>
      <c r="C36" s="56">
        <v>20.350000000000001</v>
      </c>
      <c r="D36" s="56"/>
      <c r="E36" s="29"/>
    </row>
    <row r="38" spans="1:6" ht="23.25" x14ac:dyDescent="0.35">
      <c r="C38" s="21" t="s">
        <v>0</v>
      </c>
      <c r="D38" s="22"/>
      <c r="E38" s="72">
        <f>C25+C26+C27+C28+C29+C30+C31+C32+C33+C34+C35+C36</f>
        <v>243.97999999999993</v>
      </c>
      <c r="F38" s="72"/>
    </row>
  </sheetData>
  <mergeCells count="30">
    <mergeCell ref="E38:F38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31:D31"/>
    <mergeCell ref="C32:D32"/>
    <mergeCell ref="C33:D33"/>
    <mergeCell ref="C34:D34"/>
    <mergeCell ref="C35:D35"/>
    <mergeCell ref="C36:D36"/>
    <mergeCell ref="C24:D24"/>
    <mergeCell ref="C25:D25"/>
    <mergeCell ref="E25:E30"/>
    <mergeCell ref="C26:D26"/>
    <mergeCell ref="C27:D27"/>
    <mergeCell ref="C28:D28"/>
    <mergeCell ref="C29:D29"/>
    <mergeCell ref="C30:D30"/>
    <mergeCell ref="C6:D6"/>
    <mergeCell ref="C7:D7"/>
    <mergeCell ref="C18:D18"/>
    <mergeCell ref="E20:F20"/>
    <mergeCell ref="C17:D17"/>
    <mergeCell ref="E7:E12"/>
  </mergeCells>
  <pageMargins left="0.7" right="0.7" top="0.75" bottom="0.75" header="0.3" footer="0.3"/>
  <pageSetup paperSize="9" scale="56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40"/>
  <sheetViews>
    <sheetView view="pageBreakPreview" zoomScaleNormal="100" zoomScaleSheetLayoutView="100" workbookViewId="0">
      <selection activeCell="I12" sqref="I12"/>
    </sheetView>
  </sheetViews>
  <sheetFormatPr defaultRowHeight="15" x14ac:dyDescent="0.25"/>
  <cols>
    <col min="2" max="2" width="30.5703125" customWidth="1"/>
    <col min="3" max="3" width="21.7109375" customWidth="1"/>
    <col min="4" max="4" width="13.7109375" customWidth="1"/>
    <col min="5" max="5" width="9.140625" customWidth="1"/>
    <col min="6" max="6" width="12.7109375" customWidth="1"/>
    <col min="9" max="9" width="22.42578125" customWidth="1"/>
    <col min="10" max="10" width="17.85546875" customWidth="1"/>
  </cols>
  <sheetData>
    <row r="2" spans="1:10" s="1" customFormat="1" ht="21" x14ac:dyDescent="0.35">
      <c r="D2" s="2" t="s">
        <v>52</v>
      </c>
      <c r="G2" s="2"/>
      <c r="H2" s="2"/>
      <c r="I2" s="2"/>
      <c r="J2" s="2"/>
    </row>
    <row r="4" spans="1:10" s="9" customFormat="1" ht="18.75" x14ac:dyDescent="0.3">
      <c r="B4" s="9" t="s">
        <v>8</v>
      </c>
      <c r="C4" s="9" t="s">
        <v>36</v>
      </c>
      <c r="J4" s="23">
        <v>161378.71</v>
      </c>
    </row>
    <row r="5" spans="1:10" s="9" customFormat="1" ht="18.75" x14ac:dyDescent="0.3">
      <c r="C5" s="9" t="s">
        <v>86</v>
      </c>
      <c r="J5" s="25">
        <v>3635.9</v>
      </c>
    </row>
    <row r="6" spans="1:10" s="9" customFormat="1" ht="18.75" x14ac:dyDescent="0.3">
      <c r="C6" s="9" t="s">
        <v>10</v>
      </c>
      <c r="J6" s="25">
        <f>(J5/J4)*100</f>
        <v>2.2530233387043435</v>
      </c>
    </row>
    <row r="7" spans="1:10" s="9" customFormat="1" ht="18.75" x14ac:dyDescent="0.3">
      <c r="J7" s="10"/>
    </row>
    <row r="8" spans="1:10" s="9" customFormat="1" ht="18.75" x14ac:dyDescent="0.3">
      <c r="J8" s="10"/>
    </row>
    <row r="9" spans="1:10" ht="78" customHeight="1" x14ac:dyDescent="0.25">
      <c r="A9" s="60" t="s">
        <v>105</v>
      </c>
      <c r="B9" s="61"/>
      <c r="C9" s="13" t="s">
        <v>53</v>
      </c>
      <c r="D9" s="14" t="s">
        <v>11</v>
      </c>
      <c r="E9" s="59" t="s">
        <v>103</v>
      </c>
      <c r="F9" s="59"/>
    </row>
    <row r="10" spans="1:10" ht="21" x14ac:dyDescent="0.35">
      <c r="A10" s="17" t="s">
        <v>54</v>
      </c>
      <c r="B10" s="15"/>
      <c r="C10" s="16">
        <v>23132.799999999999</v>
      </c>
      <c r="D10" s="24">
        <v>2.25</v>
      </c>
      <c r="E10" s="56">
        <f>(C10*D10)/100</f>
        <v>520.48799999999994</v>
      </c>
      <c r="F10" s="56"/>
    </row>
    <row r="11" spans="1:10" ht="21" x14ac:dyDescent="0.35">
      <c r="A11" s="17" t="s">
        <v>55</v>
      </c>
      <c r="B11" s="15"/>
      <c r="C11" s="15">
        <v>24949.66</v>
      </c>
      <c r="D11" s="24">
        <v>2.25</v>
      </c>
      <c r="E11" s="56">
        <f t="shared" ref="E11:E15" si="0">(C11*D11)/100</f>
        <v>561.36734999999999</v>
      </c>
      <c r="F11" s="56"/>
    </row>
    <row r="12" spans="1:10" ht="86.25" customHeight="1" x14ac:dyDescent="0.25">
      <c r="A12" s="73" t="s">
        <v>56</v>
      </c>
      <c r="B12" s="74"/>
      <c r="C12" s="16">
        <v>21307.759999999998</v>
      </c>
      <c r="D12" s="24">
        <v>2.25</v>
      </c>
      <c r="E12" s="56">
        <f t="shared" si="0"/>
        <v>479.4246</v>
      </c>
      <c r="F12" s="56"/>
    </row>
    <row r="13" spans="1:10" ht="21" x14ac:dyDescent="0.35">
      <c r="A13" s="17" t="s">
        <v>57</v>
      </c>
      <c r="B13" s="17"/>
      <c r="C13" s="16">
        <v>813.1</v>
      </c>
      <c r="D13" s="24">
        <v>2.25</v>
      </c>
      <c r="E13" s="56">
        <f t="shared" si="0"/>
        <v>18.294750000000001</v>
      </c>
      <c r="F13" s="56"/>
    </row>
    <row r="14" spans="1:10" ht="66.75" customHeight="1" x14ac:dyDescent="0.25">
      <c r="A14" s="73" t="s">
        <v>59</v>
      </c>
      <c r="B14" s="74"/>
      <c r="C14" s="15">
        <v>12215.56</v>
      </c>
      <c r="D14" s="24">
        <v>2.25</v>
      </c>
      <c r="E14" s="56">
        <f t="shared" ref="E14" si="1">(C14*D14)/100</f>
        <v>274.8501</v>
      </c>
      <c r="F14" s="56"/>
    </row>
    <row r="15" spans="1:10" ht="41.25" customHeight="1" x14ac:dyDescent="0.25">
      <c r="A15" s="75" t="s">
        <v>58</v>
      </c>
      <c r="B15" s="76"/>
      <c r="C15" s="16">
        <f>10011.19+1961.68+8941.18+1966.71+10326.66+2961.7+8072.25+1966.71+9340.38+2004.82+10034.58+2004.82+10049.07+1999.52+10847.88+2004.33+8150.65+1999.52+15938.63+2004.56+10056.69+1999.52+9770.38+2038.52</f>
        <v>146451.94999999998</v>
      </c>
      <c r="D15" s="24">
        <v>2.25</v>
      </c>
      <c r="E15" s="56">
        <f t="shared" si="0"/>
        <v>3295.1688749999994</v>
      </c>
      <c r="F15" s="56"/>
    </row>
    <row r="16" spans="1:10" ht="21" x14ac:dyDescent="0.35">
      <c r="B16" s="5"/>
    </row>
    <row r="17" spans="1:10" s="18" customFormat="1" ht="24" thickBot="1" x14ac:dyDescent="0.4">
      <c r="A17" s="19"/>
      <c r="B17" s="20"/>
      <c r="C17" s="20" t="s">
        <v>0</v>
      </c>
      <c r="D17" s="19"/>
      <c r="E17" s="58">
        <f>E10+E11+E12+E13+E15+E14-0.01</f>
        <v>5149.5836749999989</v>
      </c>
      <c r="F17" s="58"/>
      <c r="G17" s="19"/>
      <c r="H17" s="19"/>
      <c r="I17" s="19"/>
      <c r="J17" s="19"/>
    </row>
    <row r="18" spans="1:10" ht="21" x14ac:dyDescent="0.35">
      <c r="B18" s="5"/>
    </row>
    <row r="19" spans="1:10" ht="21" x14ac:dyDescent="0.35">
      <c r="F19" s="2" t="s">
        <v>60</v>
      </c>
    </row>
    <row r="21" spans="1:10" ht="18.75" x14ac:dyDescent="0.3">
      <c r="B21" s="9" t="s">
        <v>8</v>
      </c>
      <c r="C21" s="9" t="s">
        <v>13</v>
      </c>
      <c r="D21" s="9"/>
      <c r="E21" s="9"/>
      <c r="F21" s="9"/>
      <c r="G21" s="9"/>
      <c r="H21" s="9"/>
      <c r="I21" s="9"/>
      <c r="J21" s="12">
        <v>160885.09</v>
      </c>
    </row>
    <row r="22" spans="1:10" ht="18.75" x14ac:dyDescent="0.3">
      <c r="B22" s="9"/>
      <c r="C22" s="9" t="s">
        <v>86</v>
      </c>
      <c r="D22" s="9"/>
      <c r="E22" s="9"/>
      <c r="F22" s="9"/>
      <c r="G22" s="9"/>
      <c r="H22" s="9"/>
      <c r="I22" s="9"/>
      <c r="J22" s="25">
        <v>3635.9</v>
      </c>
    </row>
    <row r="23" spans="1:10" ht="18.75" x14ac:dyDescent="0.3">
      <c r="B23" s="9"/>
      <c r="C23" s="9" t="s">
        <v>10</v>
      </c>
      <c r="D23" s="9"/>
      <c r="E23" s="9"/>
      <c r="F23" s="9"/>
      <c r="G23" s="9"/>
      <c r="H23" s="9"/>
      <c r="I23" s="9"/>
      <c r="J23" s="11">
        <f>(J22/J21)*100</f>
        <v>2.2599359580182354</v>
      </c>
    </row>
    <row r="26" spans="1:10" ht="75" x14ac:dyDescent="0.25">
      <c r="C26" s="13" t="s">
        <v>61</v>
      </c>
      <c r="D26" s="14" t="s">
        <v>11</v>
      </c>
      <c r="E26" s="59" t="s">
        <v>104</v>
      </c>
      <c r="F26" s="59"/>
    </row>
    <row r="27" spans="1:10" ht="21" x14ac:dyDescent="0.35">
      <c r="A27" s="17" t="s">
        <v>66</v>
      </c>
      <c r="B27" s="15"/>
      <c r="C27" s="15">
        <v>12128.34</v>
      </c>
      <c r="D27" s="24">
        <v>2.2599999999999998</v>
      </c>
      <c r="E27" s="56">
        <f>(C27*D27)/100</f>
        <v>274.10048399999994</v>
      </c>
      <c r="F27" s="56"/>
    </row>
    <row r="28" spans="1:10" ht="21" x14ac:dyDescent="0.35">
      <c r="A28" s="17" t="s">
        <v>67</v>
      </c>
      <c r="B28" s="15"/>
      <c r="C28" s="15">
        <v>12128.34</v>
      </c>
      <c r="D28" s="24">
        <v>2.2599999999999998</v>
      </c>
      <c r="E28" s="56">
        <f t="shared" ref="E28:E38" si="2">(C28*D28)/100</f>
        <v>274.10048399999994</v>
      </c>
      <c r="F28" s="56"/>
    </row>
    <row r="29" spans="1:10" ht="21" x14ac:dyDescent="0.35">
      <c r="A29" s="17" t="s">
        <v>68</v>
      </c>
      <c r="B29" s="15"/>
      <c r="C29" s="15">
        <v>12100.2</v>
      </c>
      <c r="D29" s="24">
        <v>2.2599999999999998</v>
      </c>
      <c r="E29" s="56">
        <f t="shared" si="2"/>
        <v>273.46451999999999</v>
      </c>
      <c r="F29" s="56"/>
    </row>
    <row r="30" spans="1:10" ht="21" x14ac:dyDescent="0.35">
      <c r="A30" s="17" t="s">
        <v>69</v>
      </c>
      <c r="B30" s="17"/>
      <c r="C30" s="16">
        <v>12128.34</v>
      </c>
      <c r="D30" s="24">
        <v>2.2599999999999998</v>
      </c>
      <c r="E30" s="56">
        <f t="shared" si="2"/>
        <v>274.10048399999994</v>
      </c>
      <c r="F30" s="56"/>
    </row>
    <row r="31" spans="1:10" ht="21" x14ac:dyDescent="0.35">
      <c r="A31" s="17" t="s">
        <v>70</v>
      </c>
      <c r="B31" s="17"/>
      <c r="C31" s="16">
        <v>12072.06</v>
      </c>
      <c r="D31" s="24">
        <v>2.2599999999999998</v>
      </c>
      <c r="E31" s="56">
        <f t="shared" si="2"/>
        <v>272.82855599999994</v>
      </c>
      <c r="F31" s="56"/>
    </row>
    <row r="32" spans="1:10" ht="21" x14ac:dyDescent="0.35">
      <c r="A32" s="17" t="s">
        <v>71</v>
      </c>
      <c r="B32" s="17"/>
      <c r="C32" s="16">
        <v>12029.85</v>
      </c>
      <c r="D32" s="24">
        <v>2.2599999999999998</v>
      </c>
      <c r="E32" s="56">
        <f t="shared" si="2"/>
        <v>271.87461000000002</v>
      </c>
      <c r="F32" s="56"/>
    </row>
    <row r="33" spans="1:6" ht="21" x14ac:dyDescent="0.35">
      <c r="A33" s="17" t="s">
        <v>72</v>
      </c>
      <c r="B33" s="17"/>
      <c r="C33" s="16">
        <v>12029.85</v>
      </c>
      <c r="D33" s="24">
        <v>2.2599999999999998</v>
      </c>
      <c r="E33" s="56">
        <f t="shared" si="2"/>
        <v>271.87461000000002</v>
      </c>
      <c r="F33" s="56"/>
    </row>
    <row r="34" spans="1:6" ht="21" x14ac:dyDescent="0.35">
      <c r="A34" s="17" t="s">
        <v>73</v>
      </c>
      <c r="B34" s="17"/>
      <c r="C34" s="15">
        <v>12057.99</v>
      </c>
      <c r="D34" s="24">
        <v>2.2599999999999998</v>
      </c>
      <c r="E34" s="56">
        <f t="shared" si="2"/>
        <v>272.51057399999996</v>
      </c>
      <c r="F34" s="56"/>
    </row>
    <row r="35" spans="1:6" ht="21" x14ac:dyDescent="0.35">
      <c r="A35" s="17" t="s">
        <v>74</v>
      </c>
      <c r="B35" s="17"/>
      <c r="C35" s="15">
        <v>12001.71</v>
      </c>
      <c r="D35" s="24">
        <v>2.2599999999999998</v>
      </c>
      <c r="E35" s="56">
        <f t="shared" si="2"/>
        <v>271.23864599999996</v>
      </c>
      <c r="F35" s="56"/>
    </row>
    <row r="36" spans="1:6" ht="21" x14ac:dyDescent="0.35">
      <c r="A36" s="17" t="s">
        <v>75</v>
      </c>
      <c r="B36" s="17"/>
      <c r="C36" s="16">
        <v>11945.43</v>
      </c>
      <c r="D36" s="24">
        <v>2.2599999999999998</v>
      </c>
      <c r="E36" s="56">
        <f t="shared" si="2"/>
        <v>269.96671799999996</v>
      </c>
      <c r="F36" s="56"/>
    </row>
    <row r="37" spans="1:6" ht="21" x14ac:dyDescent="0.35">
      <c r="A37" s="17" t="s">
        <v>76</v>
      </c>
      <c r="B37" s="17"/>
      <c r="C37" s="16">
        <v>11917.29</v>
      </c>
      <c r="D37" s="24">
        <v>2.2599999999999998</v>
      </c>
      <c r="E37" s="56">
        <f t="shared" si="2"/>
        <v>269.33075399999996</v>
      </c>
      <c r="F37" s="56"/>
    </row>
    <row r="38" spans="1:6" ht="21" x14ac:dyDescent="0.35">
      <c r="A38" s="17" t="s">
        <v>77</v>
      </c>
      <c r="B38" s="17"/>
      <c r="C38" s="16">
        <v>11903.22</v>
      </c>
      <c r="D38" s="24">
        <v>2.2599999999999998</v>
      </c>
      <c r="E38" s="56">
        <f t="shared" si="2"/>
        <v>269.01277199999998</v>
      </c>
      <c r="F38" s="56"/>
    </row>
    <row r="40" spans="1:6" ht="23.25" x14ac:dyDescent="0.35">
      <c r="C40" s="21" t="s">
        <v>0</v>
      </c>
      <c r="D40" s="22"/>
      <c r="E40" s="57">
        <f>E27+E28+E29+E30+E31+E32+E33+E34+E35+E36+E37+E38+0.01</f>
        <v>3264.4132119999999</v>
      </c>
      <c r="F40" s="57"/>
    </row>
  </sheetData>
  <mergeCells count="26">
    <mergeCell ref="E26:F26"/>
    <mergeCell ref="E27:F27"/>
    <mergeCell ref="E28:F28"/>
    <mergeCell ref="E29:F29"/>
    <mergeCell ref="E9:F9"/>
    <mergeCell ref="E10:F10"/>
    <mergeCell ref="E11:F11"/>
    <mergeCell ref="E12:F12"/>
    <mergeCell ref="E13:F13"/>
    <mergeCell ref="E15:F15"/>
    <mergeCell ref="E36:F36"/>
    <mergeCell ref="E37:F37"/>
    <mergeCell ref="E38:F38"/>
    <mergeCell ref="E40:F40"/>
    <mergeCell ref="A9:B9"/>
    <mergeCell ref="A12:B12"/>
    <mergeCell ref="A15:B15"/>
    <mergeCell ref="E14:F14"/>
    <mergeCell ref="A14:B14"/>
    <mergeCell ref="E30:F30"/>
    <mergeCell ref="E31:F31"/>
    <mergeCell ref="E32:F32"/>
    <mergeCell ref="E33:F33"/>
    <mergeCell ref="E34:F34"/>
    <mergeCell ref="E35:F35"/>
    <mergeCell ref="E17:F17"/>
  </mergeCells>
  <pageMargins left="0.7" right="0.7" top="0.75" bottom="0.7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10</vt:i4>
      </vt:variant>
    </vt:vector>
  </HeadingPairs>
  <TitlesOfParts>
    <vt:vector size="32" baseType="lpstr">
      <vt:lpstr>Титульна стор.</vt:lpstr>
      <vt:lpstr>ЗП ДВІРН.+ВОДІЇ</vt:lpstr>
      <vt:lpstr>ЗП ПІЧН.+САНТЕХН.</vt:lpstr>
      <vt:lpstr>ЗП ЕЛЕКТР.+ЗВАРЮВАЛЬН.</vt:lpstr>
      <vt:lpstr>ЗП РЕМБРИГ.+АДМІН</vt:lpstr>
      <vt:lpstr>ЄСВ+МАТЕРІАЛЬНІ</vt:lpstr>
      <vt:lpstr>Амортизація всіх ОЗ+ЕЛ.ЕНЕРГ,</vt:lpstr>
      <vt:lpstr>ДЕРАТИЗ.+ЗЕМ.ПОДАТОК</vt:lpstr>
      <vt:lpstr>НЕРОЗП.АДМ.ВИТР.+УТИЛІЗАЦ.</vt:lpstr>
      <vt:lpstr>Інші витрати (послуги)</vt:lpstr>
      <vt:lpstr>Лист3 (2)</vt:lpstr>
      <vt:lpstr>Лист3 (5)</vt:lpstr>
      <vt:lpstr>Лист3 (3)</vt:lpstr>
      <vt:lpstr>Лист3 (4)</vt:lpstr>
      <vt:lpstr>Лист3 (6)</vt:lpstr>
      <vt:lpstr>Лист3 (7)</vt:lpstr>
      <vt:lpstr>Лист3 (8)</vt:lpstr>
      <vt:lpstr>Лист3 (9)</vt:lpstr>
      <vt:lpstr>Лист3 (10)</vt:lpstr>
      <vt:lpstr>Лист3 (11)</vt:lpstr>
      <vt:lpstr>Лист3 (12)</vt:lpstr>
      <vt:lpstr>Лист3 (13)</vt:lpstr>
      <vt:lpstr>'Амортизація всіх ОЗ+ЕЛ.ЕНЕРГ,'!Область_печати</vt:lpstr>
      <vt:lpstr>'ДЕРАТИЗ.+ЗЕМ.ПОДАТОК'!Область_печати</vt:lpstr>
      <vt:lpstr>'ЄСВ+МАТЕРІАЛЬНІ'!Область_печати</vt:lpstr>
      <vt:lpstr>'ЗП ДВІРН.+ВОДІЇ'!Область_печати</vt:lpstr>
      <vt:lpstr>'ЗП ЕЛЕКТР.+ЗВАРЮВАЛЬН.'!Область_печати</vt:lpstr>
      <vt:lpstr>'ЗП ПІЧН.+САНТЕХН.'!Область_печати</vt:lpstr>
      <vt:lpstr>'ЗП РЕМБРИГ.+АДМІН'!Область_печати</vt:lpstr>
      <vt:lpstr>'Інші витрати (послуги)'!Область_печати</vt:lpstr>
      <vt:lpstr>'НЕРОЗП.АДМ.ВИТР.+УТИЛІЗАЦ.'!Область_печати</vt:lpstr>
      <vt:lpstr>'Титульна стор.'!Область_печати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2019-03-01T13:37:47Z</dcterms:modified>
</cp:coreProperties>
</file>