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40" windowHeight="6795" tabRatio="237" activeTab="1"/>
  </bookViews>
  <sheets>
    <sheet name="2220 (2)" sheetId="69" r:id="rId1"/>
    <sheet name="2282" sheetId="67" r:id="rId2"/>
    <sheet name="2800" sheetId="65" r:id="rId3"/>
    <sheet name="2240" sheetId="56" r:id="rId4"/>
    <sheet name="2210" sheetId="54" r:id="rId5"/>
  </sheets>
  <definedNames>
    <definedName name="_xlnm.Print_Area" localSheetId="4">'2210'!$A$1:$Z$14</definedName>
    <definedName name="_xlnm.Print_Area" localSheetId="0">'2220 (2)'!$A$1:$G$10</definedName>
    <definedName name="_xlnm.Print_Area" localSheetId="3">'2240'!$A$1:$BB$20</definedName>
  </definedNames>
  <calcPr calcId="124519" calcOnSave="0"/>
</workbook>
</file>

<file path=xl/calcChain.xml><?xml version="1.0" encoding="utf-8"?>
<calcChain xmlns="http://schemas.openxmlformats.org/spreadsheetml/2006/main">
  <c r="S11" i="54"/>
  <c r="P11"/>
  <c r="M11"/>
  <c r="J11"/>
  <c r="G11"/>
  <c r="D11"/>
  <c r="Z11"/>
  <c r="AY17" i="56"/>
  <c r="AV17"/>
  <c r="AO17"/>
  <c r="AR17"/>
  <c r="AZ17"/>
  <c r="AF17"/>
  <c r="K17"/>
  <c r="I17"/>
  <c r="D17"/>
  <c r="BA17"/>
  <c r="V12" i="54"/>
  <c r="T12"/>
  <c r="AZ18" i="56"/>
  <c r="AJ18"/>
  <c r="AI18"/>
  <c r="AH18"/>
  <c r="AG18"/>
  <c r="AF18"/>
  <c r="AA18"/>
  <c r="Z18"/>
  <c r="Y18"/>
  <c r="X18"/>
  <c r="K18"/>
  <c r="I18"/>
  <c r="D18"/>
  <c r="AK18"/>
  <c r="AL18"/>
  <c r="BB18"/>
  <c r="Z12" i="54"/>
  <c r="Y12"/>
  <c r="X12"/>
  <c r="W12"/>
  <c r="S12"/>
  <c r="P12"/>
  <c r="M12"/>
  <c r="J12"/>
  <c r="G12"/>
  <c r="D12"/>
  <c r="BA18" i="56"/>
  <c r="N12" i="54"/>
  <c r="K12"/>
  <c r="N14"/>
  <c r="H12"/>
  <c r="AO18" i="56"/>
  <c r="AR18"/>
  <c r="G18"/>
  <c r="E15" i="65"/>
  <c r="E7" i="69"/>
  <c r="D10" i="67"/>
  <c r="C15" i="65"/>
  <c r="E12" i="54"/>
  <c r="B12"/>
  <c r="Q12"/>
  <c r="B18" i="56"/>
  <c r="AY18"/>
  <c r="AV18"/>
  <c r="AS18"/>
  <c r="AE18"/>
  <c r="AD18"/>
  <c r="AC18"/>
  <c r="AB18"/>
  <c r="L17"/>
  <c r="D8" i="69"/>
  <c r="E8"/>
  <c r="D11" i="67"/>
  <c r="AP18" i="56"/>
  <c r="H18"/>
  <c r="F18"/>
  <c r="E18"/>
  <c r="J18"/>
  <c r="S18"/>
  <c r="Q18"/>
  <c r="T18"/>
  <c r="O18"/>
  <c r="L18"/>
  <c r="AW18"/>
  <c r="AT18"/>
  <c r="AM18"/>
  <c r="M18"/>
</calcChain>
</file>

<file path=xl/sharedStrings.xml><?xml version="1.0" encoding="utf-8"?>
<sst xmlns="http://schemas.openxmlformats.org/spreadsheetml/2006/main" count="119" uniqueCount="78">
  <si>
    <t>ДНЗ</t>
  </si>
  <si>
    <t>Всього :</t>
  </si>
  <si>
    <t>У ТОМУ ЧИСЛІ М'ЯГКИЙ ІНВЕНТАР ТА ОБМУНДИРУВАННЯ"</t>
  </si>
  <si>
    <t>№ ДНЗ</t>
  </si>
  <si>
    <t>Всього</t>
  </si>
  <si>
    <t>К-сть</t>
  </si>
  <si>
    <t>ДНЗ №</t>
  </si>
  <si>
    <t>Вартість</t>
  </si>
  <si>
    <t>ПОСЛУГИ ЗВ'ЯЗКУ</t>
  </si>
  <si>
    <t>Сума, грн.</t>
  </si>
  <si>
    <t>Ціна, грн.</t>
  </si>
  <si>
    <t>Разом послуги зв'язку</t>
  </si>
  <si>
    <t>Сума, в рік</t>
  </si>
  <si>
    <t>Придбання бланків меню</t>
  </si>
  <si>
    <t>Основні телефони</t>
  </si>
  <si>
    <t>Радіоточки</t>
  </si>
  <si>
    <t>Послуги інтернет</t>
  </si>
  <si>
    <t>Збір за спеціальне використання  водних ресурсів</t>
  </si>
  <si>
    <t>Тариф, грн.</t>
  </si>
  <si>
    <t>№  ДНЗ</t>
  </si>
  <si>
    <t>Обслуговування котельні</t>
  </si>
  <si>
    <t>Обслуговування індивідуального теплового пункту</t>
  </si>
  <si>
    <t>Вивіз сміття</t>
  </si>
  <si>
    <t>Сума в місяць, грн.</t>
  </si>
  <si>
    <t>Сума в рік, грн.</t>
  </si>
  <si>
    <t>ПРОФДЕЗВІДДІЛ</t>
  </si>
  <si>
    <t>Дезенсекція</t>
  </si>
  <si>
    <t>Дератизація</t>
  </si>
  <si>
    <t>Площа, м2</t>
  </si>
  <si>
    <t>Похвилинні розмови</t>
  </si>
  <si>
    <t>РАЗОМ КЕКВ 2240</t>
  </si>
  <si>
    <t>Гідравлічне випробовування систем опалення</t>
  </si>
  <si>
    <t>ВСЬОГО СУМА ПО КЕКВ 2210, ГРН.</t>
  </si>
  <si>
    <t>Паралельні телефони</t>
  </si>
  <si>
    <t xml:space="preserve">Всього сума в рік, грн. </t>
  </si>
  <si>
    <t>Повірка ваг</t>
  </si>
  <si>
    <t>Повірка теплових лічильників</t>
  </si>
  <si>
    <t>Навчання та атестація відповідального з електробезпеки на присвоєння ІІ-V групи допуску</t>
  </si>
  <si>
    <t>Вартість послуг</t>
  </si>
  <si>
    <t>Всього сума в рік, грн.</t>
  </si>
  <si>
    <t>Кількість</t>
  </si>
  <si>
    <t>Ліміт куб. м.</t>
  </si>
  <si>
    <t>Перезарядка вогнегасників</t>
  </si>
  <si>
    <t>Ваги до 500 кг, сума, грн.</t>
  </si>
  <si>
    <t>Клеймування гир, сума, грн.</t>
  </si>
  <si>
    <t>Ваги до 20 кг, сума, грн.</t>
  </si>
  <si>
    <t>Повірка ваг, всьоого сума, грн.</t>
  </si>
  <si>
    <t>ВСЬОГО ПО КЕКВ 2220, СУМА, ГРН.</t>
  </si>
  <si>
    <t>Придбання дезинфікуючих  засобів</t>
  </si>
  <si>
    <t>заміри опору ізоляції</t>
  </si>
  <si>
    <t>перевірка пожежних кранів</t>
  </si>
  <si>
    <t>Поточний ремонт комп'ютерної техніки</t>
  </si>
  <si>
    <t>Шафа для роздягання п'ятидверна</t>
  </si>
  <si>
    <t>Придбання миючих засобів на групи</t>
  </si>
  <si>
    <t>Придбання миючих засобів на харчоблок</t>
  </si>
  <si>
    <t>Придбання господарських товарів</t>
  </si>
  <si>
    <t>Виготовлення евакуаційних схем</t>
  </si>
  <si>
    <t>Заправка картриджу</t>
  </si>
  <si>
    <t xml:space="preserve"> </t>
  </si>
  <si>
    <t>Сума в місяць, грн. ( 0,2796 коп.)</t>
  </si>
  <si>
    <t>проведення санітарно-гігієнічного дослідження атестації робочих мість  за шкідливі умови праці</t>
  </si>
  <si>
    <t>Придбання прального порошку для прання білизни</t>
  </si>
  <si>
    <t>Придбання канцтоварів на ясельну групу</t>
  </si>
  <si>
    <t>Придбання канцтоварів на садову групугрупи</t>
  </si>
  <si>
    <t>придбання печатки</t>
  </si>
  <si>
    <t>Послуга з виготовлення печатки</t>
  </si>
  <si>
    <t>Сума в місяць, грн. ( 0,135 коп., 0,15996 коп.)</t>
  </si>
  <si>
    <t>Послуга з перереєстрації статуту</t>
  </si>
  <si>
    <t>Опромінювач бактерицидний побутовий</t>
  </si>
  <si>
    <t xml:space="preserve">РОЗШИФРОВКА   ПО КЕКВ 2210 " ПРЕДМЕТИ,МАТЕРІАЛИ, ОБЛАДНАННЯ ТА ІНВЕНТАР, </t>
  </si>
  <si>
    <t>РОЗШИФРОВКА   ПО КЕКВ 2240  "ОПЛАТА ПОСЛУГ ( КРІМ КОМУНАЛЬНИХ ) "</t>
  </si>
  <si>
    <t>К-сть груп</t>
  </si>
  <si>
    <t>Ціна в місяць, грн.</t>
  </si>
  <si>
    <t xml:space="preserve"> РОЗШИФРОВКА  ПО КЕКВ 2220 "МЕДИКАМЕНТИ ТА ПЕРЕВ'ЯЗУВАЛЬНІ МАТЕРІАЛИ" ПО КТКВ 0611010 ДОШКІЛЬНА ОСВІТА ГАЛИЦЬКОГО ТА ФРАНКІВСЬКОГО РАЙОНІВ  М. ЛЬВОВА НА 2018 РІК ПО ДНЗ № 153.</t>
  </si>
  <si>
    <t xml:space="preserve">  РОЗШИФРОВКА   ПО КЕКВ 2282 " ОКРЕМІ ЗАХОДИ ПО РЕАЛІЗАЦІЇ ДЕРЖАВНИХ  ( РЕГІОНАЛЬНИХ ) ПРОГРАМ, НЕ ВІДНЕСЕНІ ДО ЗАХОДІВ РОЗВИТКУ"  ПО КТКВ 0611010  НАДАННЯ ДОШКІЛЬНОЇ ОСВІТИ  ГАЛИЦЬКОГО ТА ФРАНКІВСЬКОГО РАЙОНІВ  М. ЛЬВОВА  НА   2018 РІК ПО ДНЗ № 153.</t>
  </si>
  <si>
    <t xml:space="preserve">  РОЗШИФРОВКА   ПО  КЕКВ 2800   " ІНШІ ПОТОЧНІ ВИДАТКИ "  ПО КТКВ 0611010 НАДАННЯ ДОШКІЛЬНОЇ ОСВІТИ  ГАЛИЦЬКОГО ТА ФРАНКІВСЬКОГО РАЙОНІВ  М. ЛЬВОВА НА  2018 РІК                           ПО ДНЗ № 153.</t>
  </si>
  <si>
    <t>ПО  КТКВ   0611010   НАДАННЯ ДОШКІЛЬНОЇ ОСВІТИ  ГАЛИЦЬКОГО ТА ФРАНКІВСЬКОГО РАЙОНІВ МІСТА ЛЬВОВА НА 2018 РІК ПО ДНЗ № 153.</t>
  </si>
  <si>
    <t>ПО  КТКВ  0611010 НАДАННЯ ДОШКІЛЬНОЇ ОСВІТИ  ГАЛИЦЬКОГО ТА ФРАНКІВСЬКОГО РАЙОНІВ МІСТА ЛЬВОВА  НА 2018 РІК ПО ДНЗ № 153.</t>
  </si>
</sst>
</file>

<file path=xl/styles.xml><?xml version="1.0" encoding="utf-8"?>
<styleSheet xmlns="http://schemas.openxmlformats.org/spreadsheetml/2006/main">
  <numFmts count="2">
    <numFmt numFmtId="183" formatCode="0.0"/>
    <numFmt numFmtId="184" formatCode="0.000"/>
  </numFmts>
  <fonts count="13">
    <font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1" fontId="3" fillId="0" borderId="0" xfId="0" applyNumberFormat="1" applyFont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0" xfId="0" applyFill="1" applyBorder="1"/>
    <xf numFmtId="2" fontId="3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/>
    <xf numFmtId="0" fontId="5" fillId="0" borderId="0" xfId="0" applyFont="1" applyAlignment="1">
      <alignment vertical="center" wrapText="1"/>
    </xf>
    <xf numFmtId="0" fontId="0" fillId="2" borderId="0" xfId="0" applyFill="1"/>
    <xf numFmtId="0" fontId="3" fillId="2" borderId="1" xfId="0" applyFont="1" applyFill="1" applyBorder="1"/>
    <xf numFmtId="2" fontId="3" fillId="2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2" borderId="0" xfId="0" applyFont="1" applyFill="1"/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3" borderId="0" xfId="0" applyFill="1"/>
    <xf numFmtId="0" fontId="11" fillId="3" borderId="0" xfId="0" applyFont="1" applyFill="1"/>
    <xf numFmtId="2" fontId="3" fillId="2" borderId="2" xfId="0" applyNumberFormat="1" applyFont="1" applyFill="1" applyBorder="1" applyAlignment="1">
      <alignment horizontal="center"/>
    </xf>
    <xf numFmtId="0" fontId="11" fillId="2" borderId="0" xfId="0" applyFont="1" applyFill="1"/>
    <xf numFmtId="0" fontId="2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4" fillId="2" borderId="0" xfId="0" applyFont="1" applyFill="1"/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0" borderId="0" xfId="0" applyFont="1"/>
    <xf numFmtId="0" fontId="3" fillId="2" borderId="9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8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wrapText="1"/>
    </xf>
    <xf numFmtId="183" fontId="3" fillId="2" borderId="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view="pageBreakPreview" zoomScaleSheetLayoutView="100" workbookViewId="0">
      <selection activeCell="B2" sqref="B2"/>
    </sheetView>
  </sheetViews>
  <sheetFormatPr defaultRowHeight="12.75"/>
  <cols>
    <col min="3" max="3" width="13.5703125" customWidth="1"/>
    <col min="4" max="4" width="15.85546875" customWidth="1"/>
    <col min="5" max="5" width="12.28515625" customWidth="1"/>
  </cols>
  <sheetData>
    <row r="1" spans="2:13" ht="48" customHeight="1">
      <c r="B1" s="74" t="s">
        <v>73</v>
      </c>
      <c r="C1" s="75"/>
      <c r="D1" s="75"/>
      <c r="E1" s="75"/>
      <c r="F1" s="75"/>
      <c r="G1" s="75"/>
    </row>
    <row r="4" spans="2:13" ht="9" customHeight="1">
      <c r="E4" t="s">
        <v>58</v>
      </c>
    </row>
    <row r="5" spans="2:13" ht="12.75" customHeight="1">
      <c r="C5" s="72" t="s">
        <v>3</v>
      </c>
      <c r="D5" s="70" t="s">
        <v>48</v>
      </c>
      <c r="E5" s="70" t="s">
        <v>47</v>
      </c>
      <c r="F5" s="40"/>
      <c r="G5" s="40"/>
      <c r="H5" s="40"/>
      <c r="I5" s="36"/>
      <c r="J5" s="36"/>
      <c r="K5" s="36"/>
      <c r="L5" s="36"/>
      <c r="M5" s="36"/>
    </row>
    <row r="6" spans="2:13" ht="36" customHeight="1">
      <c r="C6" s="73"/>
      <c r="D6" s="71"/>
      <c r="E6" s="71"/>
      <c r="F6" s="36"/>
      <c r="G6" s="36"/>
      <c r="H6" s="36"/>
      <c r="I6" s="36"/>
      <c r="J6" s="36"/>
      <c r="K6" s="36"/>
      <c r="L6" s="36"/>
      <c r="M6" s="36"/>
    </row>
    <row r="7" spans="2:13" ht="18">
      <c r="C7" s="39">
        <v>153</v>
      </c>
      <c r="D7" s="42">
        <v>1938</v>
      </c>
      <c r="E7" s="42">
        <f>D7</f>
        <v>1938</v>
      </c>
      <c r="F7" s="58"/>
    </row>
    <row r="8" spans="2:13" ht="15.75">
      <c r="C8" s="39" t="s">
        <v>4</v>
      </c>
      <c r="D8" s="41">
        <f>SUM(D7:D7)</f>
        <v>1938</v>
      </c>
      <c r="E8" s="41">
        <f>SUM(E7:E7)</f>
        <v>1938</v>
      </c>
      <c r="F8" s="41"/>
    </row>
    <row r="9" spans="2:13" ht="15.75">
      <c r="C9" s="43"/>
      <c r="D9" s="44"/>
      <c r="E9" s="44"/>
    </row>
    <row r="10" spans="2:13" ht="15.75">
      <c r="C10" s="43"/>
      <c r="D10" s="44"/>
      <c r="E10" s="44"/>
    </row>
    <row r="11" spans="2:13">
      <c r="C11" s="12"/>
      <c r="D11" s="13"/>
      <c r="E11" s="13"/>
    </row>
    <row r="12" spans="2:13">
      <c r="C12" s="12"/>
      <c r="D12" s="1"/>
      <c r="E12" s="15"/>
    </row>
  </sheetData>
  <mergeCells count="4">
    <mergeCell ref="D5:D6"/>
    <mergeCell ref="C5:C6"/>
    <mergeCell ref="E5:E6"/>
    <mergeCell ref="B1:G1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15" min="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A3" sqref="A3:E3"/>
    </sheetView>
  </sheetViews>
  <sheetFormatPr defaultRowHeight="12.75"/>
  <cols>
    <col min="2" max="2" width="17.28515625" customWidth="1"/>
    <col min="3" max="3" width="19.28515625" customWidth="1"/>
    <col min="4" max="4" width="15" customWidth="1"/>
  </cols>
  <sheetData>
    <row r="1" spans="1:7">
      <c r="A1" s="30"/>
      <c r="B1" s="30"/>
      <c r="C1" s="30"/>
      <c r="D1" s="11"/>
      <c r="E1" s="8"/>
      <c r="F1" s="30"/>
    </row>
    <row r="2" spans="1:7">
      <c r="A2" s="30"/>
      <c r="B2" s="30"/>
      <c r="C2" s="30"/>
      <c r="D2" s="30"/>
      <c r="E2" s="30"/>
      <c r="F2" s="30"/>
    </row>
    <row r="3" spans="1:7" ht="69" customHeight="1">
      <c r="A3" s="76" t="s">
        <v>74</v>
      </c>
      <c r="B3" s="76"/>
      <c r="C3" s="76"/>
      <c r="D3" s="76"/>
      <c r="E3" s="76"/>
      <c r="F3" s="35"/>
    </row>
    <row r="4" spans="1:7">
      <c r="A4" s="30"/>
      <c r="B4" s="8"/>
      <c r="C4" s="8"/>
      <c r="D4" s="30"/>
      <c r="E4" s="30"/>
      <c r="F4" s="30"/>
    </row>
    <row r="5" spans="1:7">
      <c r="A5" s="30"/>
      <c r="B5" s="8"/>
      <c r="C5" s="8"/>
      <c r="D5" s="8"/>
      <c r="E5" s="30"/>
      <c r="F5" s="30"/>
    </row>
    <row r="6" spans="1:7">
      <c r="A6" s="30"/>
      <c r="B6" s="8"/>
      <c r="C6" s="8"/>
      <c r="D6" s="8"/>
      <c r="E6" s="30"/>
      <c r="F6" s="30"/>
    </row>
    <row r="7" spans="1:7">
      <c r="A7" s="30"/>
      <c r="B7" s="8"/>
      <c r="C7" s="8"/>
      <c r="D7" s="8"/>
      <c r="E7" s="30"/>
      <c r="F7" s="30"/>
    </row>
    <row r="8" spans="1:7">
      <c r="A8" s="30"/>
      <c r="B8" s="30"/>
      <c r="C8" s="30"/>
      <c r="D8" s="30"/>
      <c r="E8" s="30"/>
      <c r="F8" s="30"/>
    </row>
    <row r="9" spans="1:7" ht="76.5">
      <c r="A9" s="30"/>
      <c r="B9" s="31" t="s">
        <v>3</v>
      </c>
      <c r="C9" s="31" t="s">
        <v>37</v>
      </c>
      <c r="D9" s="31" t="s">
        <v>39</v>
      </c>
      <c r="E9" s="30"/>
      <c r="F9" s="30"/>
      <c r="G9" s="1"/>
    </row>
    <row r="10" spans="1:7">
      <c r="A10" s="30"/>
      <c r="B10" s="10">
        <v>153</v>
      </c>
      <c r="C10" s="9">
        <v>300</v>
      </c>
      <c r="D10" s="32">
        <f>C10</f>
        <v>300</v>
      </c>
      <c r="E10" s="30"/>
      <c r="F10" s="30"/>
    </row>
    <row r="11" spans="1:7">
      <c r="A11" s="30"/>
      <c r="B11" s="10" t="s">
        <v>1</v>
      </c>
      <c r="C11" s="10"/>
      <c r="D11" s="33">
        <f>SUM(D10:D10)</f>
        <v>300</v>
      </c>
      <c r="E11" s="30"/>
      <c r="F11" s="30"/>
    </row>
    <row r="12" spans="1:7">
      <c r="A12" s="30"/>
      <c r="B12" s="12"/>
      <c r="C12" s="11"/>
      <c r="D12" s="34"/>
      <c r="E12" s="30"/>
      <c r="F12" s="30"/>
    </row>
    <row r="13" spans="1:7">
      <c r="A13" s="30"/>
      <c r="B13" s="12"/>
      <c r="C13" s="11"/>
      <c r="D13" s="34"/>
      <c r="E13" s="30"/>
      <c r="F13" s="30"/>
    </row>
    <row r="14" spans="1:7">
      <c r="A14" s="30"/>
      <c r="B14" s="12"/>
      <c r="C14" s="11"/>
      <c r="D14" s="34"/>
      <c r="E14" s="30"/>
      <c r="F14" s="30"/>
    </row>
    <row r="15" spans="1:7">
      <c r="A15" s="30"/>
      <c r="B15" s="30"/>
      <c r="C15" s="30"/>
      <c r="D15" s="30"/>
      <c r="E15" s="30"/>
      <c r="F15" s="30"/>
    </row>
  </sheetData>
  <mergeCells count="1">
    <mergeCell ref="A3:E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8"/>
  <sheetViews>
    <sheetView workbookViewId="0">
      <selection activeCell="B8" sqref="B8"/>
    </sheetView>
  </sheetViews>
  <sheetFormatPr defaultRowHeight="12.75"/>
  <cols>
    <col min="1" max="1" width="11.28515625" customWidth="1"/>
    <col min="2" max="2" width="17.85546875" customWidth="1"/>
    <col min="3" max="3" width="13.85546875" customWidth="1"/>
    <col min="4" max="4" width="14" customWidth="1"/>
    <col min="5" max="5" width="14.7109375" customWidth="1"/>
  </cols>
  <sheetData>
    <row r="1" spans="2:9">
      <c r="D1" s="6"/>
      <c r="E1" s="6"/>
    </row>
    <row r="3" spans="2:9">
      <c r="B3" s="74" t="s">
        <v>75</v>
      </c>
      <c r="C3" s="75"/>
      <c r="D3" s="75"/>
      <c r="E3" s="75"/>
    </row>
    <row r="4" spans="2:9">
      <c r="B4" s="75"/>
      <c r="C4" s="75"/>
      <c r="D4" s="75"/>
      <c r="E4" s="75"/>
    </row>
    <row r="5" spans="2:9">
      <c r="B5" s="75"/>
      <c r="C5" s="75"/>
      <c r="D5" s="75"/>
      <c r="E5" s="75"/>
    </row>
    <row r="6" spans="2:9">
      <c r="B6" s="75"/>
      <c r="C6" s="75"/>
      <c r="D6" s="75"/>
      <c r="E6" s="75"/>
    </row>
    <row r="7" spans="2:9">
      <c r="B7" s="75"/>
      <c r="C7" s="75"/>
      <c r="D7" s="75"/>
      <c r="E7" s="75"/>
    </row>
    <row r="10" spans="2:9">
      <c r="B10" s="77" t="s">
        <v>19</v>
      </c>
      <c r="C10" s="80" t="s">
        <v>17</v>
      </c>
      <c r="D10" s="81"/>
      <c r="E10" s="82"/>
      <c r="F10" s="6"/>
      <c r="G10" s="6"/>
      <c r="H10" s="6"/>
      <c r="I10" s="6"/>
    </row>
    <row r="11" spans="2:9">
      <c r="B11" s="78"/>
      <c r="C11" s="83"/>
      <c r="D11" s="84"/>
      <c r="E11" s="85"/>
      <c r="F11" s="6"/>
      <c r="G11" s="6"/>
      <c r="H11" s="6"/>
      <c r="I11" s="6"/>
    </row>
    <row r="12" spans="2:9">
      <c r="B12" s="78"/>
      <c r="C12" s="77" t="s">
        <v>41</v>
      </c>
      <c r="D12" s="77" t="s">
        <v>18</v>
      </c>
      <c r="E12" s="77" t="s">
        <v>9</v>
      </c>
    </row>
    <row r="13" spans="2:9">
      <c r="B13" s="79"/>
      <c r="C13" s="86"/>
      <c r="D13" s="86"/>
      <c r="E13" s="86"/>
    </row>
    <row r="14" spans="2:9">
      <c r="B14" s="3">
        <v>153</v>
      </c>
      <c r="C14" s="3">
        <v>1780</v>
      </c>
      <c r="D14" s="3">
        <v>0.30980999999999997</v>
      </c>
      <c r="E14" s="55">
        <v>551</v>
      </c>
    </row>
    <row r="15" spans="2:9">
      <c r="B15" s="3" t="s">
        <v>1</v>
      </c>
      <c r="C15" s="3">
        <f>SUM(C14:C14)</f>
        <v>1780</v>
      </c>
      <c r="D15" s="3"/>
      <c r="E15" s="56">
        <f>SUM(E14:E14)</f>
        <v>551</v>
      </c>
    </row>
    <row r="16" spans="2:9">
      <c r="B16" s="4"/>
      <c r="C16" s="6"/>
      <c r="D16" s="6"/>
      <c r="E16" s="14"/>
    </row>
    <row r="17" spans="2:5">
      <c r="B17" s="4"/>
      <c r="C17" s="6"/>
      <c r="D17" s="6"/>
      <c r="E17" s="14"/>
    </row>
    <row r="18" spans="2:5">
      <c r="B18" s="4"/>
      <c r="C18" s="6"/>
      <c r="D18" s="6"/>
      <c r="E18" s="14"/>
    </row>
  </sheetData>
  <mergeCells count="6">
    <mergeCell ref="B3:E7"/>
    <mergeCell ref="B10:B13"/>
    <mergeCell ref="C10:E11"/>
    <mergeCell ref="C12:C13"/>
    <mergeCell ref="D12:D13"/>
    <mergeCell ref="E12:E13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0"/>
  <sheetViews>
    <sheetView view="pageBreakPreview" zoomScaleSheetLayoutView="100" workbookViewId="0">
      <pane xSplit="1" ySplit="16" topLeftCell="AP17" activePane="bottomRight" state="frozen"/>
      <selection pane="topRight" activeCell="B1" sqref="B1"/>
      <selection pane="bottomLeft" activeCell="A17" sqref="A17"/>
      <selection pane="bottomRight" activeCell="BK18" sqref="BK18"/>
    </sheetView>
  </sheetViews>
  <sheetFormatPr defaultRowHeight="12.75"/>
  <cols>
    <col min="1" max="1" width="10.85546875" customWidth="1"/>
    <col min="2" max="2" width="6.42578125" style="46" customWidth="1"/>
    <col min="3" max="3" width="6.28515625" style="46" customWidth="1"/>
    <col min="4" max="4" width="7" style="46" customWidth="1"/>
    <col min="5" max="5" width="7.7109375" customWidth="1"/>
    <col min="6" max="6" width="11" customWidth="1"/>
    <col min="7" max="7" width="9" customWidth="1"/>
    <col min="8" max="8" width="10.42578125" customWidth="1"/>
    <col min="9" max="9" width="10.7109375" customWidth="1"/>
    <col min="10" max="10" width="11.5703125" style="46" customWidth="1"/>
    <col min="11" max="11" width="11.28515625" style="46" customWidth="1"/>
    <col min="12" max="12" width="0.140625" hidden="1" customWidth="1"/>
    <col min="13" max="13" width="5.140625" hidden="1" customWidth="1"/>
    <col min="14" max="14" width="6.140625" hidden="1" customWidth="1"/>
    <col min="15" max="15" width="10.85546875" hidden="1" customWidth="1"/>
    <col min="16" max="16" width="8.5703125" hidden="1" customWidth="1"/>
    <col min="17" max="17" width="7" hidden="1" customWidth="1"/>
    <col min="18" max="18" width="8.140625" hidden="1" customWidth="1"/>
    <col min="19" max="19" width="8.7109375" hidden="1" customWidth="1"/>
    <col min="20" max="20" width="14.5703125" hidden="1" customWidth="1"/>
    <col min="21" max="23" width="8.5703125" hidden="1" customWidth="1"/>
    <col min="24" max="24" width="7.85546875" customWidth="1"/>
    <col min="25" max="26" width="9.7109375" customWidth="1"/>
    <col min="27" max="27" width="9" customWidth="1"/>
    <col min="28" max="28" width="8.42578125" hidden="1" customWidth="1"/>
    <col min="29" max="29" width="7.140625" customWidth="1"/>
    <col min="30" max="30" width="11.7109375" customWidth="1"/>
    <col min="31" max="31" width="7.7109375" customWidth="1"/>
    <col min="32" max="32" width="8.5703125" customWidth="1"/>
    <col min="33" max="33" width="8.42578125" style="47" customWidth="1"/>
    <col min="34" max="34" width="12.7109375" customWidth="1"/>
    <col min="35" max="35" width="8.85546875" customWidth="1"/>
    <col min="36" max="38" width="7.7109375" customWidth="1"/>
    <col min="39" max="39" width="5.42578125" customWidth="1"/>
    <col min="40" max="40" width="6.85546875" customWidth="1"/>
    <col min="42" max="42" width="5.42578125" customWidth="1"/>
    <col min="43" max="43" width="6.140625" customWidth="1"/>
    <col min="44" max="44" width="7.42578125" customWidth="1"/>
    <col min="45" max="45" width="6.7109375" customWidth="1"/>
    <col min="46" max="46" width="5.42578125" customWidth="1"/>
    <col min="47" max="47" width="6.42578125" customWidth="1"/>
    <col min="48" max="48" width="7.42578125" customWidth="1"/>
    <col min="49" max="49" width="5.42578125" customWidth="1"/>
    <col min="50" max="50" width="7.5703125" customWidth="1"/>
    <col min="51" max="51" width="8" customWidth="1"/>
    <col min="52" max="52" width="10.42578125" customWidth="1"/>
    <col min="53" max="53" width="11.28515625" customWidth="1"/>
    <col min="54" max="54" width="14" customWidth="1"/>
  </cols>
  <sheetData>
    <row r="1" spans="1:61">
      <c r="B1" s="36"/>
      <c r="C1" s="50" t="s">
        <v>70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36"/>
      <c r="T1" s="36"/>
      <c r="U1" s="36"/>
      <c r="V1" s="36"/>
      <c r="W1" s="36"/>
      <c r="X1" s="50"/>
      <c r="Y1" s="50"/>
      <c r="Z1" s="50"/>
      <c r="AA1" s="50"/>
      <c r="AB1" s="50"/>
      <c r="AC1" s="50"/>
      <c r="AD1" s="50"/>
      <c r="AE1" s="50"/>
      <c r="AF1" s="50"/>
      <c r="AG1" s="51"/>
      <c r="AH1" s="50"/>
      <c r="AI1" s="50"/>
      <c r="AJ1" s="50"/>
      <c r="AK1" s="50"/>
      <c r="AL1" s="50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>
      <c r="A2" s="5"/>
      <c r="B2" s="52" t="s">
        <v>76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0"/>
      <c r="T2" s="50"/>
      <c r="U2" s="50"/>
      <c r="V2" s="50"/>
      <c r="W2" s="50"/>
      <c r="X2" s="52"/>
      <c r="Y2" s="52"/>
      <c r="Z2" s="52"/>
      <c r="AA2" s="52"/>
      <c r="AB2" s="52"/>
      <c r="AC2" s="52"/>
      <c r="AD2" s="52"/>
      <c r="AE2" s="52"/>
      <c r="AF2" s="52"/>
      <c r="AG2" s="53"/>
      <c r="AH2" s="52"/>
      <c r="AI2" s="52"/>
      <c r="AJ2" s="52"/>
      <c r="AK2" s="52"/>
      <c r="AL2" s="52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36"/>
      <c r="BB2" s="36"/>
      <c r="BC2" s="36"/>
      <c r="BD2" s="36"/>
      <c r="BE2" s="36"/>
      <c r="BF2" s="36"/>
      <c r="BG2" s="36"/>
      <c r="BH2" s="36"/>
      <c r="BI2" s="36"/>
    </row>
    <row r="3" spans="1:61">
      <c r="A3" s="5"/>
      <c r="B3" s="52"/>
      <c r="C3" s="52"/>
      <c r="D3" s="52"/>
      <c r="E3" s="52"/>
      <c r="F3" s="52"/>
      <c r="G3" s="52"/>
      <c r="H3" s="52"/>
      <c r="I3" s="52"/>
      <c r="J3" s="52"/>
      <c r="K3" s="5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1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36"/>
      <c r="BB3" s="36"/>
      <c r="BC3" s="36"/>
      <c r="BD3" s="36"/>
      <c r="BE3" s="36"/>
      <c r="BF3" s="36"/>
      <c r="BG3" s="36"/>
      <c r="BH3" s="36"/>
      <c r="BI3" s="36"/>
    </row>
    <row r="4" spans="1:61" ht="0.75" customHeight="1">
      <c r="A4" s="5"/>
      <c r="B4" s="52"/>
      <c r="C4" s="52"/>
      <c r="D4" s="52"/>
      <c r="E4" s="52"/>
      <c r="F4" s="52"/>
      <c r="G4" s="52"/>
      <c r="H4" s="52"/>
      <c r="I4" s="52"/>
      <c r="J4" s="52"/>
      <c r="K4" s="52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36"/>
      <c r="BB4" s="36"/>
      <c r="BC4" s="36"/>
      <c r="BD4" s="36"/>
      <c r="BE4" s="36"/>
      <c r="BF4" s="36"/>
      <c r="BG4" s="36"/>
      <c r="BH4" s="36"/>
      <c r="BI4" s="36"/>
    </row>
    <row r="5" spans="1:61" hidden="1">
      <c r="A5" s="5"/>
      <c r="B5" s="52"/>
      <c r="C5" s="52"/>
      <c r="D5" s="52"/>
      <c r="E5" s="52"/>
      <c r="F5" s="52"/>
      <c r="G5" s="52"/>
      <c r="H5" s="52"/>
      <c r="I5" s="52"/>
      <c r="J5" s="52"/>
      <c r="K5" s="52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36"/>
      <c r="BB5" s="36"/>
      <c r="BC5" s="36"/>
      <c r="BD5" s="36"/>
      <c r="BE5" s="36"/>
      <c r="BF5" s="36"/>
      <c r="BG5" s="36"/>
      <c r="BH5" s="36"/>
      <c r="BI5" s="36"/>
    </row>
    <row r="6" spans="1:61" hidden="1">
      <c r="A6" s="5"/>
      <c r="B6" s="52"/>
      <c r="C6" s="52"/>
      <c r="D6" s="52"/>
      <c r="E6" s="52"/>
      <c r="F6" s="52"/>
      <c r="G6" s="52"/>
      <c r="H6" s="52"/>
      <c r="I6" s="52"/>
      <c r="J6" s="52"/>
      <c r="K6" s="52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36"/>
      <c r="BB6" s="36"/>
      <c r="BC6" s="36"/>
      <c r="BD6" s="36"/>
      <c r="BE6" s="36"/>
      <c r="BF6" s="36"/>
      <c r="BG6" s="36"/>
      <c r="BH6" s="36"/>
      <c r="BI6" s="36"/>
    </row>
    <row r="7" spans="1:61" ht="0.75" hidden="1" customHeight="1">
      <c r="A7" s="5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1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36"/>
      <c r="BB7" s="36"/>
      <c r="BC7" s="36"/>
      <c r="BD7" s="36"/>
      <c r="BE7" s="36"/>
      <c r="BF7" s="36"/>
      <c r="BG7" s="36"/>
      <c r="BH7" s="36"/>
      <c r="BI7" s="36"/>
    </row>
    <row r="8" spans="1:61" ht="0.75" hidden="1" customHeight="1">
      <c r="A8" s="5"/>
      <c r="B8" s="52"/>
      <c r="C8" s="52"/>
      <c r="D8" s="52"/>
      <c r="E8" s="52"/>
      <c r="F8" s="52"/>
      <c r="G8" s="52"/>
      <c r="H8" s="52"/>
      <c r="I8" s="52"/>
      <c r="J8" s="52"/>
      <c r="K8" s="52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1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36"/>
      <c r="BB8" s="36"/>
      <c r="BC8" s="36"/>
      <c r="BD8" s="36"/>
      <c r="BE8" s="36"/>
      <c r="BF8" s="36"/>
      <c r="BG8" s="36"/>
      <c r="BH8" s="36"/>
      <c r="BI8" s="36"/>
    </row>
    <row r="9" spans="1:61" ht="1.5" hidden="1" customHeight="1">
      <c r="A9" s="5"/>
      <c r="B9" s="52"/>
      <c r="C9" s="52"/>
      <c r="D9" s="52"/>
      <c r="E9" s="52"/>
      <c r="F9" s="52"/>
      <c r="G9" s="52"/>
      <c r="H9" s="52"/>
      <c r="I9" s="52"/>
      <c r="J9" s="52"/>
      <c r="K9" s="52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1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36"/>
      <c r="BB9" s="36"/>
      <c r="BC9" s="36"/>
      <c r="BD9" s="36"/>
      <c r="BE9" s="36"/>
      <c r="BF9" s="36"/>
      <c r="BG9" s="36"/>
      <c r="BH9" s="36"/>
      <c r="BI9" s="36"/>
    </row>
    <row r="10" spans="1:61" hidden="1">
      <c r="A10" s="5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36"/>
      <c r="BB10" s="36"/>
      <c r="BC10" s="36"/>
      <c r="BD10" s="36"/>
      <c r="BE10" s="36"/>
      <c r="BF10" s="36"/>
      <c r="BG10" s="36"/>
      <c r="BH10" s="36"/>
      <c r="BI10" s="36"/>
    </row>
    <row r="11" spans="1:61" hidden="1">
      <c r="B11" s="54"/>
      <c r="C11" s="54"/>
      <c r="D11" s="54"/>
      <c r="E11" s="36"/>
      <c r="F11" s="36"/>
      <c r="G11" s="36"/>
      <c r="H11" s="36"/>
      <c r="I11" s="36"/>
      <c r="J11" s="36"/>
      <c r="K11" s="36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1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36"/>
      <c r="BA11" s="36"/>
      <c r="BB11" s="36"/>
      <c r="BC11" s="36"/>
      <c r="BD11" s="36"/>
      <c r="BE11" s="36"/>
      <c r="BF11" s="36"/>
      <c r="BG11" s="36"/>
      <c r="BH11" s="36"/>
      <c r="BI11" s="36"/>
    </row>
    <row r="12" spans="1:61" ht="12.75" customHeight="1">
      <c r="A12" s="115" t="s">
        <v>6</v>
      </c>
      <c r="B12" s="99" t="s">
        <v>36</v>
      </c>
      <c r="C12" s="118"/>
      <c r="D12" s="119"/>
      <c r="E12" s="96" t="s">
        <v>25</v>
      </c>
      <c r="F12" s="97"/>
      <c r="G12" s="97"/>
      <c r="H12" s="97"/>
      <c r="I12" s="98"/>
      <c r="J12" s="118" t="s">
        <v>22</v>
      </c>
      <c r="K12" s="119"/>
      <c r="L12" s="20"/>
      <c r="M12" s="99" t="s">
        <v>21</v>
      </c>
      <c r="N12" s="100"/>
      <c r="O12" s="101"/>
      <c r="P12" s="23"/>
      <c r="Q12" s="99" t="s">
        <v>20</v>
      </c>
      <c r="R12" s="100"/>
      <c r="S12" s="101"/>
      <c r="T12" s="90"/>
      <c r="U12" s="23"/>
      <c r="V12" s="23"/>
      <c r="W12" s="23"/>
      <c r="X12" s="90" t="s">
        <v>42</v>
      </c>
      <c r="Y12" s="59"/>
      <c r="Z12" s="59"/>
      <c r="AA12" s="90" t="s">
        <v>31</v>
      </c>
      <c r="AB12" s="63"/>
      <c r="AC12" s="99" t="s">
        <v>35</v>
      </c>
      <c r="AD12" s="100"/>
      <c r="AE12" s="101"/>
      <c r="AF12" s="90" t="s">
        <v>46</v>
      </c>
      <c r="AG12" s="90" t="s">
        <v>49</v>
      </c>
      <c r="AH12" s="90" t="s">
        <v>60</v>
      </c>
      <c r="AI12" s="90" t="s">
        <v>51</v>
      </c>
      <c r="AJ12" s="90" t="s">
        <v>57</v>
      </c>
      <c r="AK12" s="90" t="s">
        <v>65</v>
      </c>
      <c r="AL12" s="90" t="s">
        <v>67</v>
      </c>
      <c r="AM12" s="105" t="s">
        <v>8</v>
      </c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7"/>
      <c r="AZ12" s="99" t="s">
        <v>11</v>
      </c>
      <c r="BA12" s="90" t="s">
        <v>30</v>
      </c>
      <c r="BB12" s="90" t="s">
        <v>30</v>
      </c>
      <c r="BC12" s="36"/>
      <c r="BD12" s="36"/>
      <c r="BE12" s="36"/>
      <c r="BF12" s="36"/>
      <c r="BG12" s="36"/>
      <c r="BH12" s="36"/>
      <c r="BI12" s="36"/>
    </row>
    <row r="13" spans="1:61" ht="39.75" customHeight="1">
      <c r="A13" s="116"/>
      <c r="B13" s="122"/>
      <c r="C13" s="120"/>
      <c r="D13" s="121"/>
      <c r="E13" s="96" t="s">
        <v>26</v>
      </c>
      <c r="F13" s="98"/>
      <c r="G13" s="96" t="s">
        <v>27</v>
      </c>
      <c r="H13" s="98"/>
      <c r="I13" s="65"/>
      <c r="J13" s="120"/>
      <c r="K13" s="121"/>
      <c r="L13" s="21"/>
      <c r="M13" s="102"/>
      <c r="N13" s="103"/>
      <c r="O13" s="104"/>
      <c r="P13" s="24"/>
      <c r="Q13" s="102"/>
      <c r="R13" s="103"/>
      <c r="S13" s="104"/>
      <c r="T13" s="91"/>
      <c r="U13" s="25"/>
      <c r="V13" s="25"/>
      <c r="W13" s="25"/>
      <c r="X13" s="127"/>
      <c r="Y13" s="91" t="s">
        <v>50</v>
      </c>
      <c r="Z13" s="91" t="s">
        <v>56</v>
      </c>
      <c r="AA13" s="127"/>
      <c r="AB13" s="64"/>
      <c r="AC13" s="102"/>
      <c r="AD13" s="103"/>
      <c r="AE13" s="104"/>
      <c r="AF13" s="91"/>
      <c r="AG13" s="127"/>
      <c r="AH13" s="127"/>
      <c r="AI13" s="127"/>
      <c r="AJ13" s="127"/>
      <c r="AK13" s="127"/>
      <c r="AL13" s="127"/>
      <c r="AM13" s="108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0"/>
      <c r="AZ13" s="126"/>
      <c r="BA13" s="127"/>
      <c r="BB13" s="127"/>
      <c r="BC13" s="36"/>
      <c r="BD13" s="36"/>
      <c r="BE13" s="36"/>
      <c r="BF13" s="36"/>
      <c r="BG13" s="36"/>
      <c r="BH13" s="36"/>
      <c r="BI13" s="36"/>
    </row>
    <row r="14" spans="1:61" ht="12.75" customHeight="1">
      <c r="A14" s="116"/>
      <c r="B14" s="123" t="s">
        <v>5</v>
      </c>
      <c r="C14" s="87" t="s">
        <v>10</v>
      </c>
      <c r="D14" s="87" t="s">
        <v>9</v>
      </c>
      <c r="E14" s="93" t="s">
        <v>28</v>
      </c>
      <c r="F14" s="87" t="s">
        <v>59</v>
      </c>
      <c r="G14" s="93" t="s">
        <v>28</v>
      </c>
      <c r="H14" s="87" t="s">
        <v>66</v>
      </c>
      <c r="I14" s="87" t="s">
        <v>34</v>
      </c>
      <c r="J14" s="93" t="s">
        <v>23</v>
      </c>
      <c r="K14" s="87" t="s">
        <v>24</v>
      </c>
      <c r="L14" s="87" t="s">
        <v>9</v>
      </c>
      <c r="M14" s="123" t="s">
        <v>5</v>
      </c>
      <c r="N14" s="87" t="s">
        <v>10</v>
      </c>
      <c r="O14" s="87" t="s">
        <v>9</v>
      </c>
      <c r="P14" s="26"/>
      <c r="Q14" s="123" t="s">
        <v>5</v>
      </c>
      <c r="R14" s="87" t="s">
        <v>10</v>
      </c>
      <c r="S14" s="87" t="s">
        <v>9</v>
      </c>
      <c r="T14" s="91"/>
      <c r="U14" s="19"/>
      <c r="V14" s="26"/>
      <c r="W14" s="26"/>
      <c r="X14" s="127"/>
      <c r="Y14" s="91"/>
      <c r="Z14" s="91"/>
      <c r="AA14" s="127"/>
      <c r="AB14" s="62"/>
      <c r="AC14" s="90" t="s">
        <v>45</v>
      </c>
      <c r="AD14" s="90" t="s">
        <v>43</v>
      </c>
      <c r="AE14" s="90" t="s">
        <v>44</v>
      </c>
      <c r="AF14" s="91"/>
      <c r="AG14" s="127"/>
      <c r="AH14" s="127"/>
      <c r="AI14" s="127"/>
      <c r="AJ14" s="127"/>
      <c r="AK14" s="127"/>
      <c r="AL14" s="127"/>
      <c r="AM14" s="96" t="s">
        <v>14</v>
      </c>
      <c r="AN14" s="113"/>
      <c r="AO14" s="114"/>
      <c r="AP14" s="96" t="s">
        <v>33</v>
      </c>
      <c r="AQ14" s="113"/>
      <c r="AR14" s="114"/>
      <c r="AS14" s="90" t="s">
        <v>29</v>
      </c>
      <c r="AT14" s="96" t="s">
        <v>15</v>
      </c>
      <c r="AU14" s="113"/>
      <c r="AV14" s="114"/>
      <c r="AW14" s="96" t="s">
        <v>16</v>
      </c>
      <c r="AX14" s="113"/>
      <c r="AY14" s="114"/>
      <c r="AZ14" s="126"/>
      <c r="BA14" s="127"/>
      <c r="BB14" s="127"/>
      <c r="BC14" s="36"/>
      <c r="BD14" s="36"/>
      <c r="BE14" s="36"/>
      <c r="BF14" s="36"/>
      <c r="BG14" s="36"/>
      <c r="BH14" s="36"/>
      <c r="BI14" s="36"/>
    </row>
    <row r="15" spans="1:61" ht="12.75" customHeight="1">
      <c r="A15" s="116"/>
      <c r="B15" s="124"/>
      <c r="C15" s="88"/>
      <c r="D15" s="88"/>
      <c r="E15" s="94"/>
      <c r="F15" s="88"/>
      <c r="G15" s="94"/>
      <c r="H15" s="88"/>
      <c r="I15" s="88"/>
      <c r="J15" s="94"/>
      <c r="K15" s="88"/>
      <c r="L15" s="88"/>
      <c r="M15" s="124"/>
      <c r="N15" s="88"/>
      <c r="O15" s="88"/>
      <c r="P15" s="26"/>
      <c r="Q15" s="124"/>
      <c r="R15" s="88"/>
      <c r="S15" s="88"/>
      <c r="T15" s="91"/>
      <c r="U15" s="19"/>
      <c r="V15" s="26"/>
      <c r="W15" s="26"/>
      <c r="X15" s="127"/>
      <c r="Y15" s="91"/>
      <c r="Z15" s="91"/>
      <c r="AA15" s="127"/>
      <c r="AB15" s="62"/>
      <c r="AC15" s="91"/>
      <c r="AD15" s="91"/>
      <c r="AE15" s="91"/>
      <c r="AF15" s="91"/>
      <c r="AG15" s="127"/>
      <c r="AH15" s="127"/>
      <c r="AI15" s="127"/>
      <c r="AJ15" s="127"/>
      <c r="AK15" s="127"/>
      <c r="AL15" s="127"/>
      <c r="AM15" s="90" t="s">
        <v>40</v>
      </c>
      <c r="AN15" s="90" t="s">
        <v>7</v>
      </c>
      <c r="AO15" s="90" t="s">
        <v>12</v>
      </c>
      <c r="AP15" s="90" t="s">
        <v>40</v>
      </c>
      <c r="AQ15" s="90" t="s">
        <v>7</v>
      </c>
      <c r="AR15" s="90" t="s">
        <v>12</v>
      </c>
      <c r="AS15" s="91"/>
      <c r="AT15" s="90" t="s">
        <v>40</v>
      </c>
      <c r="AU15" s="87" t="s">
        <v>7</v>
      </c>
      <c r="AV15" s="87" t="s">
        <v>12</v>
      </c>
      <c r="AW15" s="90" t="s">
        <v>40</v>
      </c>
      <c r="AX15" s="90" t="s">
        <v>38</v>
      </c>
      <c r="AY15" s="87" t="s">
        <v>12</v>
      </c>
      <c r="AZ15" s="126"/>
      <c r="BA15" s="127"/>
      <c r="BB15" s="127"/>
      <c r="BC15" s="36"/>
      <c r="BD15" s="36"/>
      <c r="BE15" s="36"/>
      <c r="BF15" s="36"/>
      <c r="BG15" s="36"/>
      <c r="BH15" s="36"/>
      <c r="BI15" s="36"/>
    </row>
    <row r="16" spans="1:61" ht="63.75" customHeight="1">
      <c r="A16" s="117"/>
      <c r="B16" s="125"/>
      <c r="C16" s="89"/>
      <c r="D16" s="89"/>
      <c r="E16" s="95"/>
      <c r="F16" s="89"/>
      <c r="G16" s="95"/>
      <c r="H16" s="89"/>
      <c r="I16" s="89"/>
      <c r="J16" s="95"/>
      <c r="K16" s="89"/>
      <c r="L16" s="89"/>
      <c r="M16" s="125"/>
      <c r="N16" s="89"/>
      <c r="O16" s="89"/>
      <c r="P16" s="17"/>
      <c r="Q16" s="125"/>
      <c r="R16" s="89"/>
      <c r="S16" s="89"/>
      <c r="T16" s="92"/>
      <c r="U16" s="27"/>
      <c r="V16" s="17"/>
      <c r="W16" s="17"/>
      <c r="X16" s="112"/>
      <c r="Y16" s="92"/>
      <c r="Z16" s="92"/>
      <c r="AA16" s="112"/>
      <c r="AB16" s="61"/>
      <c r="AC16" s="92"/>
      <c r="AD16" s="92"/>
      <c r="AE16" s="92"/>
      <c r="AF16" s="92"/>
      <c r="AG16" s="112"/>
      <c r="AH16" s="112"/>
      <c r="AI16" s="112"/>
      <c r="AJ16" s="112"/>
      <c r="AK16" s="112"/>
      <c r="AL16" s="112"/>
      <c r="AM16" s="112"/>
      <c r="AN16" s="92"/>
      <c r="AO16" s="92"/>
      <c r="AP16" s="112"/>
      <c r="AQ16" s="92"/>
      <c r="AR16" s="92"/>
      <c r="AS16" s="92"/>
      <c r="AT16" s="112"/>
      <c r="AU16" s="111"/>
      <c r="AV16" s="111"/>
      <c r="AW16" s="112"/>
      <c r="AX16" s="112"/>
      <c r="AY16" s="111"/>
      <c r="AZ16" s="102"/>
      <c r="BA16" s="112"/>
      <c r="BB16" s="112"/>
      <c r="BC16" s="36"/>
      <c r="BD16" s="36"/>
      <c r="BE16" s="36"/>
      <c r="BF16" s="36"/>
      <c r="BG16" s="36"/>
      <c r="BH16" s="36"/>
      <c r="BI16" s="36"/>
    </row>
    <row r="17" spans="1:57">
      <c r="A17" s="45">
        <v>153</v>
      </c>
      <c r="B17" s="18">
        <v>1</v>
      </c>
      <c r="C17" s="18">
        <v>1700</v>
      </c>
      <c r="D17" s="18">
        <f>B17*C17</f>
        <v>1700</v>
      </c>
      <c r="E17" s="37">
        <v>422</v>
      </c>
      <c r="F17" s="66">
        <v>117.99</v>
      </c>
      <c r="G17" s="37">
        <v>940.3</v>
      </c>
      <c r="H17" s="67">
        <v>126.94</v>
      </c>
      <c r="I17" s="67">
        <f>SUM(F17+H17)*12</f>
        <v>2939.16</v>
      </c>
      <c r="J17" s="18">
        <v>1373.51</v>
      </c>
      <c r="K17" s="48">
        <f>J17*12</f>
        <v>16482.12</v>
      </c>
      <c r="L17" s="22" t="e">
        <f>#REF!*#REF!*12</f>
        <v>#REF!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2">
        <v>1000</v>
      </c>
      <c r="Y17" s="22">
        <v>2100</v>
      </c>
      <c r="Z17" s="22">
        <v>300</v>
      </c>
      <c r="AA17" s="60">
        <v>3437</v>
      </c>
      <c r="AB17" s="18">
        <v>2864</v>
      </c>
      <c r="AC17" s="22">
        <v>130</v>
      </c>
      <c r="AD17" s="22">
        <v>550</v>
      </c>
      <c r="AE17" s="22">
        <v>80</v>
      </c>
      <c r="AF17" s="22">
        <f>SUM(AC17+AD17+AE17)*1.07</f>
        <v>813.2</v>
      </c>
      <c r="AG17" s="22">
        <v>2500</v>
      </c>
      <c r="AH17" s="22">
        <v>2000</v>
      </c>
      <c r="AI17" s="22">
        <v>500</v>
      </c>
      <c r="AJ17" s="22">
        <v>1000</v>
      </c>
      <c r="AK17" s="22">
        <v>200</v>
      </c>
      <c r="AL17" s="22">
        <v>500</v>
      </c>
      <c r="AM17" s="18">
        <v>1</v>
      </c>
      <c r="AN17" s="22">
        <v>67.150000000000006</v>
      </c>
      <c r="AO17" s="22">
        <f>AM17*AN17*12</f>
        <v>805.80000000000007</v>
      </c>
      <c r="AP17" s="22">
        <v>1</v>
      </c>
      <c r="AQ17" s="22">
        <v>3.84</v>
      </c>
      <c r="AR17" s="22">
        <f>AP17*AQ17*12</f>
        <v>46.08</v>
      </c>
      <c r="AS17" s="22">
        <v>100</v>
      </c>
      <c r="AT17" s="18"/>
      <c r="AU17" s="22"/>
      <c r="AV17" s="22">
        <f>AT17*AU17*12</f>
        <v>0</v>
      </c>
      <c r="AW17" s="22">
        <v>1</v>
      </c>
      <c r="AX17" s="22">
        <v>189</v>
      </c>
      <c r="AY17" s="22">
        <f>AW17*AX17*12</f>
        <v>2268</v>
      </c>
      <c r="AZ17" s="22">
        <f>AY17+AV17+AO17+AS17+AR17</f>
        <v>3219.88</v>
      </c>
      <c r="BA17" s="48">
        <f>AZ17+AL17+AK17+AJ17+AI17+AH17+AG17+AF17+AA17+Z17+Y17+X17+K17+I17+D17</f>
        <v>38691.360000000001</v>
      </c>
      <c r="BB17" s="37">
        <v>38691</v>
      </c>
      <c r="BC17" s="36"/>
      <c r="BD17" s="36"/>
      <c r="BE17" s="36"/>
    </row>
    <row r="18" spans="1:57">
      <c r="A18" s="45" t="s">
        <v>1</v>
      </c>
      <c r="B18" s="18">
        <f>SUM(B17:B17)</f>
        <v>1</v>
      </c>
      <c r="C18" s="18"/>
      <c r="D18" s="18">
        <f t="shared" ref="D18:M18" si="0">SUM(D17:D17)</f>
        <v>1700</v>
      </c>
      <c r="E18" s="18">
        <f t="shared" si="0"/>
        <v>422</v>
      </c>
      <c r="F18" s="18">
        <f t="shared" si="0"/>
        <v>117.99</v>
      </c>
      <c r="G18" s="68">
        <f t="shared" si="0"/>
        <v>940.3</v>
      </c>
      <c r="H18" s="18">
        <f t="shared" si="0"/>
        <v>126.94</v>
      </c>
      <c r="I18" s="29">
        <f t="shared" si="0"/>
        <v>2939.16</v>
      </c>
      <c r="J18" s="18">
        <f t="shared" si="0"/>
        <v>1373.51</v>
      </c>
      <c r="K18" s="29">
        <f t="shared" si="0"/>
        <v>16482.12</v>
      </c>
      <c r="L18" s="18" t="e">
        <f t="shared" si="0"/>
        <v>#REF!</v>
      </c>
      <c r="M18" s="18">
        <f t="shared" si="0"/>
        <v>0</v>
      </c>
      <c r="N18" s="18"/>
      <c r="O18" s="18">
        <f>SUM(O17:O17)</f>
        <v>0</v>
      </c>
      <c r="P18" s="18"/>
      <c r="Q18" s="18">
        <f>SUM(Q17:Q17)</f>
        <v>0</v>
      </c>
      <c r="R18" s="18"/>
      <c r="S18" s="18">
        <f>SUM(S17:S17)</f>
        <v>0</v>
      </c>
      <c r="T18" s="18">
        <f>SUM(T17:T17)</f>
        <v>0</v>
      </c>
      <c r="U18" s="18"/>
      <c r="V18" s="18"/>
      <c r="W18" s="18"/>
      <c r="X18" s="18">
        <f t="shared" ref="X18:AM18" si="1">SUM(X17:X17)</f>
        <v>1000</v>
      </c>
      <c r="Y18" s="18">
        <f t="shared" si="1"/>
        <v>2100</v>
      </c>
      <c r="Z18" s="18">
        <f t="shared" si="1"/>
        <v>300</v>
      </c>
      <c r="AA18" s="18">
        <f t="shared" si="1"/>
        <v>3437</v>
      </c>
      <c r="AB18" s="18">
        <f t="shared" si="1"/>
        <v>2864</v>
      </c>
      <c r="AC18" s="18">
        <f t="shared" si="1"/>
        <v>130</v>
      </c>
      <c r="AD18" s="18">
        <f t="shared" si="1"/>
        <v>550</v>
      </c>
      <c r="AE18" s="18">
        <f t="shared" si="1"/>
        <v>80</v>
      </c>
      <c r="AF18" s="18">
        <f t="shared" si="1"/>
        <v>813.2</v>
      </c>
      <c r="AG18" s="18">
        <f t="shared" si="1"/>
        <v>2500</v>
      </c>
      <c r="AH18" s="18">
        <f t="shared" si="1"/>
        <v>2000</v>
      </c>
      <c r="AI18" s="18">
        <f t="shared" si="1"/>
        <v>500</v>
      </c>
      <c r="AJ18" s="18">
        <f t="shared" si="1"/>
        <v>1000</v>
      </c>
      <c r="AK18" s="18">
        <f t="shared" si="1"/>
        <v>200</v>
      </c>
      <c r="AL18" s="18">
        <f t="shared" si="1"/>
        <v>500</v>
      </c>
      <c r="AM18" s="18">
        <f t="shared" si="1"/>
        <v>1</v>
      </c>
      <c r="AN18" s="18"/>
      <c r="AO18" s="18">
        <f>SUM(AO17:AO17)</f>
        <v>805.80000000000007</v>
      </c>
      <c r="AP18" s="18">
        <f>SUM(AP17:AP17)</f>
        <v>1</v>
      </c>
      <c r="AQ18" s="18"/>
      <c r="AR18" s="18">
        <f>SUM(AR17:AR17)</f>
        <v>46.08</v>
      </c>
      <c r="AS18" s="18">
        <f>SUM(AS17:AS17)</f>
        <v>100</v>
      </c>
      <c r="AT18" s="18">
        <f>SUM(AT17:AT17)</f>
        <v>0</v>
      </c>
      <c r="AU18" s="18"/>
      <c r="AV18" s="18">
        <f>SUM(AV17:AV17)</f>
        <v>0</v>
      </c>
      <c r="AW18" s="18">
        <f>SUM(AW17:AW17)</f>
        <v>1</v>
      </c>
      <c r="AX18" s="18"/>
      <c r="AY18" s="18">
        <f>SUM(AY17:AY17)</f>
        <v>2268</v>
      </c>
      <c r="AZ18" s="18">
        <f>SUM(AZ17:AZ17)</f>
        <v>3219.88</v>
      </c>
      <c r="BA18" s="29">
        <f>SUM(BA17:BA17)</f>
        <v>38691.360000000001</v>
      </c>
      <c r="BB18" s="29">
        <f>SUM(BB17:BB17)</f>
        <v>38691</v>
      </c>
      <c r="BC18" s="36"/>
      <c r="BD18" s="36"/>
      <c r="BE18" s="36"/>
    </row>
    <row r="19" spans="1:57">
      <c r="A19" s="16"/>
      <c r="B19" s="19"/>
      <c r="C19" s="19"/>
      <c r="D19" s="19"/>
      <c r="E19" s="19"/>
      <c r="F19" s="19"/>
      <c r="G19" s="19"/>
      <c r="H19" s="19"/>
      <c r="I19" s="38"/>
      <c r="J19" s="19"/>
      <c r="K19" s="3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38"/>
      <c r="BA19" s="38"/>
    </row>
    <row r="20" spans="1:57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49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8"/>
    </row>
  </sheetData>
  <mergeCells count="62">
    <mergeCell ref="AC14:AC16"/>
    <mergeCell ref="AG12:AG16"/>
    <mergeCell ref="AD14:AD16"/>
    <mergeCell ref="Z13:Z16"/>
    <mergeCell ref="X12:X16"/>
    <mergeCell ref="AH12:AH16"/>
    <mergeCell ref="AJ12:AJ16"/>
    <mergeCell ref="AI12:AI16"/>
    <mergeCell ref="BB12:BB16"/>
    <mergeCell ref="Y13:Y16"/>
    <mergeCell ref="AA12:AA16"/>
    <mergeCell ref="AC12:AE13"/>
    <mergeCell ref="AE14:AE16"/>
    <mergeCell ref="AF12:AF16"/>
    <mergeCell ref="AL12:AL16"/>
    <mergeCell ref="BA12:BA16"/>
    <mergeCell ref="AM14:AO14"/>
    <mergeCell ref="AO15:AO16"/>
    <mergeCell ref="AM15:AM16"/>
    <mergeCell ref="AN15:AN16"/>
    <mergeCell ref="AT14:AV14"/>
    <mergeCell ref="AW14:AY14"/>
    <mergeCell ref="AU15:AU16"/>
    <mergeCell ref="AZ12:AZ16"/>
    <mergeCell ref="E14:E16"/>
    <mergeCell ref="G13:H13"/>
    <mergeCell ref="Q14:Q16"/>
    <mergeCell ref="R14:R16"/>
    <mergeCell ref="L14:L16"/>
    <mergeCell ref="M14:M16"/>
    <mergeCell ref="S14:S16"/>
    <mergeCell ref="T12:T16"/>
    <mergeCell ref="AK12:AK16"/>
    <mergeCell ref="A12:A16"/>
    <mergeCell ref="M12:O13"/>
    <mergeCell ref="N14:N16"/>
    <mergeCell ref="O14:O16"/>
    <mergeCell ref="J12:K13"/>
    <mergeCell ref="G14:G16"/>
    <mergeCell ref="I14:I16"/>
    <mergeCell ref="B12:D13"/>
    <mergeCell ref="B14:B16"/>
    <mergeCell ref="C14:C16"/>
    <mergeCell ref="AY15:AY16"/>
    <mergeCell ref="AT15:AT16"/>
    <mergeCell ref="AP15:AP16"/>
    <mergeCell ref="AQ15:AQ16"/>
    <mergeCell ref="AP14:AR14"/>
    <mergeCell ref="AR15:AR16"/>
    <mergeCell ref="AX15:AX16"/>
    <mergeCell ref="AW15:AW16"/>
    <mergeCell ref="AV15:AV16"/>
    <mergeCell ref="D14:D16"/>
    <mergeCell ref="AS14:AS16"/>
    <mergeCell ref="J14:J16"/>
    <mergeCell ref="K14:K16"/>
    <mergeCell ref="E12:I12"/>
    <mergeCell ref="F14:F16"/>
    <mergeCell ref="H14:H16"/>
    <mergeCell ref="E13:F13"/>
    <mergeCell ref="Q12:S13"/>
    <mergeCell ref="AM12:AY13"/>
  </mergeCells>
  <phoneticPr fontId="0" type="noConversion"/>
  <pageMargins left="0.75" right="0.75" top="1" bottom="1" header="0.5" footer="0.5"/>
  <pageSetup paperSize="9" orientation="landscape" r:id="rId1"/>
  <headerFooter alignWithMargins="0"/>
  <colBreaks count="1" manualBreakCount="1">
    <brk id="38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SheetLayoutView="100" workbookViewId="0">
      <pane xSplit="1" ySplit="10" topLeftCell="D11" activePane="bottomRight" state="frozen"/>
      <selection pane="topRight" activeCell="B1" sqref="B1"/>
      <selection pane="bottomLeft" activeCell="A17" sqref="A17"/>
      <selection pane="bottomRight" activeCell="AA11" sqref="AA11"/>
    </sheetView>
  </sheetViews>
  <sheetFormatPr defaultRowHeight="12.75"/>
  <cols>
    <col min="1" max="1" width="11.28515625" customWidth="1"/>
    <col min="2" max="2" width="6" customWidth="1"/>
    <col min="3" max="3" width="6.42578125" customWidth="1"/>
    <col min="4" max="4" width="8.7109375" customWidth="1"/>
    <col min="5" max="5" width="5.42578125" customWidth="1"/>
    <col min="6" max="6" width="6" customWidth="1"/>
    <col min="7" max="7" width="10.5703125" customWidth="1"/>
    <col min="8" max="8" width="7.42578125" customWidth="1"/>
    <col min="9" max="9" width="7.140625" customWidth="1"/>
    <col min="10" max="10" width="8" customWidth="1"/>
    <col min="11" max="11" width="6.140625" customWidth="1"/>
    <col min="12" max="12" width="8.42578125" customWidth="1"/>
    <col min="13" max="13" width="7.5703125" customWidth="1"/>
    <col min="14" max="14" width="6.28515625" customWidth="1"/>
    <col min="15" max="15" width="6.85546875" customWidth="1"/>
    <col min="16" max="16" width="10.5703125" customWidth="1"/>
    <col min="17" max="17" width="4.7109375" customWidth="1"/>
    <col min="18" max="19" width="6.7109375" customWidth="1"/>
    <col min="20" max="20" width="5" customWidth="1"/>
    <col min="21" max="22" width="6.28515625" customWidth="1"/>
    <col min="23" max="23" width="8.5703125" customWidth="1"/>
    <col min="24" max="24" width="6.5703125" customWidth="1"/>
    <col min="25" max="25" width="6.28515625" customWidth="1"/>
    <col min="26" max="26" width="10.28515625" customWidth="1"/>
  </cols>
  <sheetData>
    <row r="1" spans="1:33">
      <c r="A1" s="2"/>
      <c r="B1" s="2" t="s">
        <v>69</v>
      </c>
      <c r="C1" s="2"/>
      <c r="D1" s="2"/>
      <c r="E1" s="2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Z1" s="36"/>
    </row>
    <row r="2" spans="1:33">
      <c r="C2" s="2" t="s">
        <v>2</v>
      </c>
      <c r="D2" s="2"/>
      <c r="E2" s="2"/>
    </row>
    <row r="3" spans="1:33">
      <c r="A3" s="5"/>
      <c r="B3" s="5" t="s">
        <v>77</v>
      </c>
      <c r="C3" s="5"/>
      <c r="D3" s="5"/>
      <c r="E3" s="5"/>
    </row>
    <row r="4" spans="1:33">
      <c r="A4" s="52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s="36" customFormat="1" ht="12.75" customHeight="1">
      <c r="A5" s="90" t="s">
        <v>0</v>
      </c>
      <c r="B5" s="99" t="s">
        <v>53</v>
      </c>
      <c r="C5" s="100"/>
      <c r="D5" s="101"/>
      <c r="E5" s="99" t="s">
        <v>54</v>
      </c>
      <c r="F5" s="100"/>
      <c r="G5" s="101"/>
      <c r="H5" s="99" t="s">
        <v>61</v>
      </c>
      <c r="I5" s="100"/>
      <c r="J5" s="101"/>
      <c r="K5" s="99" t="s">
        <v>62</v>
      </c>
      <c r="L5" s="100"/>
      <c r="M5" s="101"/>
      <c r="N5" s="99" t="s">
        <v>63</v>
      </c>
      <c r="O5" s="100"/>
      <c r="P5" s="101"/>
      <c r="Q5" s="99" t="s">
        <v>52</v>
      </c>
      <c r="R5" s="100"/>
      <c r="S5" s="101"/>
      <c r="T5" s="99" t="s">
        <v>68</v>
      </c>
      <c r="U5" s="100"/>
      <c r="V5" s="101"/>
      <c r="W5" s="90" t="s">
        <v>55</v>
      </c>
      <c r="X5" s="90" t="s">
        <v>13</v>
      </c>
      <c r="Y5" s="90" t="s">
        <v>64</v>
      </c>
      <c r="Z5" s="90" t="s">
        <v>32</v>
      </c>
    </row>
    <row r="6" spans="1:33" s="36" customFormat="1">
      <c r="A6" s="127"/>
      <c r="B6" s="126"/>
      <c r="C6" s="130"/>
      <c r="D6" s="129"/>
      <c r="E6" s="126"/>
      <c r="F6" s="130"/>
      <c r="G6" s="129"/>
      <c r="H6" s="126"/>
      <c r="I6" s="130"/>
      <c r="J6" s="129"/>
      <c r="K6" s="126"/>
      <c r="L6" s="130"/>
      <c r="M6" s="129"/>
      <c r="N6" s="126"/>
      <c r="O6" s="130"/>
      <c r="P6" s="129"/>
      <c r="Q6" s="126"/>
      <c r="R6" s="128"/>
      <c r="S6" s="129"/>
      <c r="T6" s="126"/>
      <c r="U6" s="128"/>
      <c r="V6" s="129"/>
      <c r="W6" s="127"/>
      <c r="X6" s="91"/>
      <c r="Y6" s="127"/>
      <c r="Z6" s="91"/>
    </row>
    <row r="7" spans="1:33" s="36" customFormat="1" ht="24.75" customHeight="1">
      <c r="A7" s="127"/>
      <c r="B7" s="102"/>
      <c r="C7" s="103"/>
      <c r="D7" s="104"/>
      <c r="E7" s="102"/>
      <c r="F7" s="103"/>
      <c r="G7" s="104"/>
      <c r="H7" s="102"/>
      <c r="I7" s="103"/>
      <c r="J7" s="104"/>
      <c r="K7" s="102"/>
      <c r="L7" s="103"/>
      <c r="M7" s="104"/>
      <c r="N7" s="102"/>
      <c r="O7" s="103"/>
      <c r="P7" s="104"/>
      <c r="Q7" s="102"/>
      <c r="R7" s="103"/>
      <c r="S7" s="104"/>
      <c r="T7" s="102"/>
      <c r="U7" s="103"/>
      <c r="V7" s="104"/>
      <c r="W7" s="127"/>
      <c r="X7" s="91"/>
      <c r="Y7" s="127"/>
      <c r="Z7" s="91"/>
    </row>
    <row r="8" spans="1:33" s="36" customFormat="1" ht="12.75" customHeight="1">
      <c r="A8" s="127"/>
      <c r="B8" s="90" t="s">
        <v>71</v>
      </c>
      <c r="C8" s="90" t="s">
        <v>72</v>
      </c>
      <c r="D8" s="90" t="s">
        <v>24</v>
      </c>
      <c r="E8" s="90" t="s">
        <v>5</v>
      </c>
      <c r="F8" s="90" t="s">
        <v>72</v>
      </c>
      <c r="G8" s="90" t="s">
        <v>24</v>
      </c>
      <c r="H8" s="90" t="s">
        <v>5</v>
      </c>
      <c r="I8" s="90" t="s">
        <v>72</v>
      </c>
      <c r="J8" s="90" t="s">
        <v>24</v>
      </c>
      <c r="K8" s="90" t="s">
        <v>5</v>
      </c>
      <c r="L8" s="90" t="s">
        <v>10</v>
      </c>
      <c r="M8" s="90" t="s">
        <v>24</v>
      </c>
      <c r="N8" s="90" t="s">
        <v>5</v>
      </c>
      <c r="O8" s="90" t="s">
        <v>10</v>
      </c>
      <c r="P8" s="90" t="s">
        <v>24</v>
      </c>
      <c r="Q8" s="90" t="s">
        <v>5</v>
      </c>
      <c r="R8" s="90" t="s">
        <v>10</v>
      </c>
      <c r="S8" s="90" t="s">
        <v>9</v>
      </c>
      <c r="T8" s="90" t="s">
        <v>5</v>
      </c>
      <c r="U8" s="90" t="s">
        <v>10</v>
      </c>
      <c r="V8" s="90" t="s">
        <v>9</v>
      </c>
      <c r="W8" s="127"/>
      <c r="X8" s="91"/>
      <c r="Y8" s="127"/>
      <c r="Z8" s="91"/>
    </row>
    <row r="9" spans="1:33" s="36" customFormat="1" ht="12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91"/>
      <c r="Y9" s="127"/>
      <c r="Z9" s="91"/>
    </row>
    <row r="10" spans="1:33" s="36" customFormat="1" ht="46.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92"/>
      <c r="Y10" s="112"/>
      <c r="Z10" s="92"/>
    </row>
    <row r="11" spans="1:33" s="36" customFormat="1">
      <c r="A11" s="18">
        <v>153</v>
      </c>
      <c r="B11" s="18">
        <v>11</v>
      </c>
      <c r="C11" s="18">
        <v>505</v>
      </c>
      <c r="D11" s="18">
        <f>B11*C11*12</f>
        <v>66660</v>
      </c>
      <c r="E11" s="18">
        <v>1</v>
      </c>
      <c r="F11" s="18">
        <v>149</v>
      </c>
      <c r="G11" s="18">
        <f>E11*F11*12</f>
        <v>1788</v>
      </c>
      <c r="H11" s="18">
        <v>11</v>
      </c>
      <c r="I11" s="18">
        <v>70</v>
      </c>
      <c r="J11" s="18">
        <f>H11*I11*12</f>
        <v>9240</v>
      </c>
      <c r="K11" s="18">
        <v>1</v>
      </c>
      <c r="L11" s="18">
        <v>3190</v>
      </c>
      <c r="M11" s="18">
        <f>K11*L11</f>
        <v>3190</v>
      </c>
      <c r="N11" s="18">
        <v>10</v>
      </c>
      <c r="O11" s="18">
        <v>3435</v>
      </c>
      <c r="P11" s="18">
        <f>N11*O11</f>
        <v>34350</v>
      </c>
      <c r="Q11" s="18">
        <v>4</v>
      </c>
      <c r="R11" s="18">
        <v>3000</v>
      </c>
      <c r="S11" s="18">
        <f>R11*Q11</f>
        <v>12000</v>
      </c>
      <c r="T11" s="18">
        <v>12</v>
      </c>
      <c r="U11" s="18">
        <v>741.16</v>
      </c>
      <c r="V11" s="18">
        <v>8894</v>
      </c>
      <c r="W11" s="18">
        <v>2550</v>
      </c>
      <c r="X11" s="18">
        <v>380</v>
      </c>
      <c r="Y11" s="18">
        <v>500</v>
      </c>
      <c r="Z11" s="60">
        <f>Y11+X11+W11+V11+S11+P11+M11+J11+G11+D11</f>
        <v>139552</v>
      </c>
    </row>
    <row r="12" spans="1:33" s="36" customFormat="1">
      <c r="A12" s="18" t="s">
        <v>1</v>
      </c>
      <c r="B12" s="18">
        <f>SUM(B11:B11)</f>
        <v>11</v>
      </c>
      <c r="C12" s="18"/>
      <c r="D12" s="18">
        <f>SUM(D11:D11)</f>
        <v>66660</v>
      </c>
      <c r="E12" s="18">
        <f>SUM(E11:E11)</f>
        <v>1</v>
      </c>
      <c r="F12" s="18"/>
      <c r="G12" s="18">
        <f>SUM(G11:G11)</f>
        <v>1788</v>
      </c>
      <c r="H12" s="18">
        <f>SUM(H11:H11)</f>
        <v>11</v>
      </c>
      <c r="I12" s="18"/>
      <c r="J12" s="18">
        <f>SUM(J11:J11)</f>
        <v>9240</v>
      </c>
      <c r="K12" s="18">
        <f>SUM(K11:K11)</f>
        <v>1</v>
      </c>
      <c r="L12" s="18"/>
      <c r="M12" s="18">
        <f>SUM(M11:M11)</f>
        <v>3190</v>
      </c>
      <c r="N12" s="18">
        <f>SUM(N11:N11)</f>
        <v>10</v>
      </c>
      <c r="O12" s="18"/>
      <c r="P12" s="18">
        <f>SUM(P11:P11)</f>
        <v>34350</v>
      </c>
      <c r="Q12" s="18">
        <f>SUM(Q11:Q11)</f>
        <v>4</v>
      </c>
      <c r="R12" s="18"/>
      <c r="S12" s="18">
        <f>SUM(S11:S11)</f>
        <v>12000</v>
      </c>
      <c r="T12" s="18">
        <f>SUM(T11:T11)</f>
        <v>12</v>
      </c>
      <c r="U12" s="18"/>
      <c r="V12" s="18">
        <f>SUM(V11:V11)</f>
        <v>8894</v>
      </c>
      <c r="W12" s="18">
        <f>SUM(W11:W11)</f>
        <v>2550</v>
      </c>
      <c r="X12" s="18">
        <f>SUM(X11:X11)</f>
        <v>380</v>
      </c>
      <c r="Y12" s="18">
        <f>SUM(Y11:Y11)</f>
        <v>500</v>
      </c>
      <c r="Z12" s="60">
        <f>SUM(Z11:Z11)</f>
        <v>139552</v>
      </c>
    </row>
    <row r="13" spans="1:33" s="36" customForma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69"/>
    </row>
    <row r="14" spans="1:33" s="36" customFormat="1">
      <c r="A14" s="28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f>K12+N12</f>
        <v>11</v>
      </c>
      <c r="O14" s="57"/>
      <c r="P14" s="57"/>
    </row>
    <row r="15" spans="1:33" s="36" customFormat="1">
      <c r="A15" s="28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33" s="36" customFormat="1"/>
    <row r="17" spans="1:16" s="36" customFormat="1"/>
    <row r="18" spans="1:16" s="36" customFormat="1">
      <c r="A18" s="50"/>
    </row>
    <row r="19" spans="1:16" s="36" customFormat="1">
      <c r="A19" s="50"/>
    </row>
    <row r="20" spans="1:16" s="36" customFormat="1"/>
    <row r="21" spans="1:16" s="36" customFormat="1">
      <c r="A21" s="50"/>
    </row>
    <row r="22" spans="1:16" s="36" customFormat="1">
      <c r="A22" s="50"/>
    </row>
    <row r="23" spans="1:16" s="36" customFormat="1"/>
    <row r="24" spans="1:16" s="36" customFormat="1"/>
    <row r="25" spans="1:16" s="36" customFormat="1"/>
    <row r="26" spans="1:16" s="36" customForma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s="36" customForma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s="36" customForma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s="36" customFormat="1"/>
  </sheetData>
  <mergeCells count="33">
    <mergeCell ref="Q5:S7"/>
    <mergeCell ref="Q8:Q10"/>
    <mergeCell ref="R8:R10"/>
    <mergeCell ref="S8:S10"/>
    <mergeCell ref="P8:P10"/>
    <mergeCell ref="K5:M7"/>
    <mergeCell ref="B5:D7"/>
    <mergeCell ref="H5:J7"/>
    <mergeCell ref="H8:H10"/>
    <mergeCell ref="I8:I10"/>
    <mergeCell ref="J8:J10"/>
    <mergeCell ref="K8:K10"/>
    <mergeCell ref="L8:L10"/>
    <mergeCell ref="Z5:Z10"/>
    <mergeCell ref="W5:W10"/>
    <mergeCell ref="Y5:Y10"/>
    <mergeCell ref="A5:A10"/>
    <mergeCell ref="E5:G7"/>
    <mergeCell ref="N5:P7"/>
    <mergeCell ref="F8:F10"/>
    <mergeCell ref="G8:G10"/>
    <mergeCell ref="E8:E10"/>
    <mergeCell ref="N8:N10"/>
    <mergeCell ref="M8:M10"/>
    <mergeCell ref="B8:B10"/>
    <mergeCell ref="C8:C10"/>
    <mergeCell ref="D8:D10"/>
    <mergeCell ref="X5:X10"/>
    <mergeCell ref="T5:V7"/>
    <mergeCell ref="T8:T10"/>
    <mergeCell ref="U8:U10"/>
    <mergeCell ref="V8:V10"/>
    <mergeCell ref="O8:O10"/>
  </mergeCells>
  <phoneticPr fontId="0" type="noConversion"/>
  <pageMargins left="0" right="0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2220 (2)</vt:lpstr>
      <vt:lpstr>2282</vt:lpstr>
      <vt:lpstr>2800</vt:lpstr>
      <vt:lpstr>2240</vt:lpstr>
      <vt:lpstr>2210</vt:lpstr>
      <vt:lpstr>'2210'!Область_друку</vt:lpstr>
      <vt:lpstr>'2220 (2)'!Область_друку</vt:lpstr>
      <vt:lpstr>'2240'!Область_друку</vt:lpstr>
    </vt:vector>
  </TitlesOfParts>
  <Company>FRANK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cp:lastModifiedBy>Yarunka</cp:lastModifiedBy>
  <cp:lastPrinted>2018-09-05T07:02:40Z</cp:lastPrinted>
  <dcterms:created xsi:type="dcterms:W3CDTF">2006-01-31T14:24:13Z</dcterms:created>
  <dcterms:modified xsi:type="dcterms:W3CDTF">2018-09-05T12:55:52Z</dcterms:modified>
</cp:coreProperties>
</file>