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8" windowWidth="14808" windowHeight="8016" activeTab="3"/>
  </bookViews>
  <sheets>
    <sheet name="2014" sheetId="8" r:id="rId1"/>
    <sheet name="2015" sheetId="7" r:id="rId2"/>
    <sheet name="2016" sheetId="5" r:id="rId3"/>
    <sheet name="2017" sheetId="6" r:id="rId4"/>
  </sheets>
  <calcPr calcId="145621"/>
</workbook>
</file>

<file path=xl/calcChain.xml><?xml version="1.0" encoding="utf-8"?>
<calcChain xmlns="http://schemas.openxmlformats.org/spreadsheetml/2006/main">
  <c r="N5" i="7"/>
  <c r="N24"/>
  <c r="N23"/>
  <c r="N22"/>
  <c r="N21"/>
  <c r="N6"/>
  <c r="N20"/>
  <c r="J5"/>
  <c r="J25"/>
  <c r="J23"/>
  <c r="J22"/>
  <c r="J21"/>
  <c r="J6"/>
  <c r="J20"/>
  <c r="I5"/>
  <c r="N19"/>
  <c r="N18"/>
  <c r="N17"/>
  <c r="N13"/>
  <c r="N12"/>
  <c r="N9"/>
  <c r="N8"/>
  <c r="N7"/>
  <c r="N4"/>
  <c r="L19"/>
  <c r="L18"/>
  <c r="L17"/>
  <c r="L16"/>
  <c r="L13"/>
  <c r="L12"/>
  <c r="L9"/>
  <c r="L8"/>
  <c r="L7"/>
  <c r="L4"/>
  <c r="J19"/>
  <c r="J18"/>
  <c r="J17"/>
  <c r="J16"/>
  <c r="J15"/>
  <c r="J13"/>
  <c r="J12"/>
  <c r="J9"/>
  <c r="J8"/>
  <c r="J7"/>
  <c r="J4"/>
  <c r="I19"/>
  <c r="I18"/>
  <c r="I16"/>
  <c r="I15"/>
  <c r="I13"/>
  <c r="I12"/>
  <c r="I9"/>
  <c r="I8"/>
  <c r="I7"/>
  <c r="N18" i="8"/>
  <c r="N23"/>
  <c r="N22"/>
  <c r="N21"/>
  <c r="N20"/>
  <c r="N19"/>
  <c r="N14"/>
  <c r="N11"/>
  <c r="N16"/>
  <c r="N15"/>
  <c r="N13"/>
  <c r="N12"/>
  <c r="N10"/>
  <c r="I23"/>
  <c r="I20"/>
  <c r="I18"/>
  <c r="H22"/>
  <c r="N23" i="6"/>
  <c r="N19"/>
  <c r="N18"/>
  <c r="L4"/>
  <c r="G22" i="5"/>
  <c r="E22"/>
  <c r="G21"/>
  <c r="G20"/>
  <c r="E20"/>
  <c r="G19"/>
  <c r="G18"/>
  <c r="E18"/>
  <c r="G17"/>
  <c r="E17"/>
  <c r="G16"/>
  <c r="E16"/>
  <c r="G15"/>
  <c r="G14"/>
  <c r="E14"/>
  <c r="G13"/>
  <c r="E13"/>
  <c r="G12"/>
  <c r="G10"/>
  <c r="G9"/>
  <c r="E9"/>
  <c r="G8"/>
  <c r="G7"/>
  <c r="G6"/>
  <c r="G5"/>
  <c r="E5"/>
  <c r="G4"/>
  <c r="E4"/>
</calcChain>
</file>

<file path=xl/sharedStrings.xml><?xml version="1.0" encoding="utf-8"?>
<sst xmlns="http://schemas.openxmlformats.org/spreadsheetml/2006/main" count="146" uniqueCount="45">
  <si>
    <t>Нарахована премія працівникам за 2016 рік</t>
  </si>
  <si>
    <t>№ пп</t>
  </si>
  <si>
    <t>ПІБ/місяць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</si>
  <si>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</si>
  <si>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</si>
  <si>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</si>
  <si>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</si>
  <si>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</si>
  <si>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</si>
  <si>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</si>
  <si>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</si>
  <si>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</si>
  <si>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</si>
  <si>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</si>
  <si>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</si>
  <si>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Мирка І.І.</t>
  </si>
  <si>
    <t>Остапкович Н.С.</t>
  </si>
  <si>
    <t>Горбач Д.В.</t>
  </si>
  <si>
    <t>Чернець В.С.</t>
  </si>
  <si>
    <t>Балан О.О.</t>
  </si>
  <si>
    <t>Пивовар Н.В.</t>
  </si>
  <si>
    <t>Ольшевський С.В.</t>
  </si>
  <si>
    <t>В'юник І.Ю.</t>
  </si>
  <si>
    <t>Струбіцький В.І.</t>
  </si>
  <si>
    <t>Зімник Т.І.</t>
  </si>
  <si>
    <t>Ткачук О.М.</t>
  </si>
  <si>
    <t>Форманюк Н.М.</t>
  </si>
  <si>
    <t>Довгополюк В.В.</t>
  </si>
  <si>
    <t>Семенова Н.В.</t>
  </si>
  <si>
    <t>Ребрикова В.О.</t>
  </si>
  <si>
    <t>Подчасова Ю.Б.</t>
  </si>
  <si>
    <t>Кордонець В.А.</t>
  </si>
  <si>
    <t>Форсюк Р.В.</t>
  </si>
  <si>
    <t>Козак В.В.</t>
  </si>
  <si>
    <t>Ципко О.П.</t>
  </si>
  <si>
    <t>Сікорська С.А.</t>
  </si>
  <si>
    <t>Нарахована премія працівникам за 2017 рік</t>
  </si>
  <si>
    <t>Департамент інфраструктури та туризму Волинської облдержадміністрації</t>
  </si>
  <si>
    <t>Нарахована премія працівникам за 2014 рік</t>
  </si>
  <si>
    <t>Войнаровська С.Ю.</t>
  </si>
  <si>
    <t>Ліщук В.С.</t>
  </si>
  <si>
    <t>Панас Т.Г.</t>
  </si>
  <si>
    <t>Герасимлюк Л.І.</t>
  </si>
  <si>
    <t>Яцюк В.Є.</t>
  </si>
  <si>
    <t>Нарахована премія працівникам за 2015 рік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</si>
</sst>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0" fillId="0" borderId="0" xfId="0" applyNumberFormat="1"/>
  </cellXfs>
  <cellStyles count="1">
    <cellStyle name="Звичайни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workbookViewId="0">
      <selection activeCell="D13" sqref="D13"/>
    </sheetView>
  </sheetViews>
  <sheetFormatPr defaultRowHeight="14.4"/>
  <cols>
    <col min="1" max="1" width="4.88671875" customWidth="1"/>
    <col min="2" max="2" width="15.33203125" customWidth="1"/>
    <col min="15" max="15" width="9.6640625" customWidth="1"/>
  </cols>
  <sheetData>
    <row r="1" spans="1:15">
      <c r="B1" s="4" t="s">
        <v>37</v>
      </c>
    </row>
    <row r="2" spans="1:15">
      <c r="B2" s="4" t="s">
        <v>38</v>
      </c>
      <c r="C2" s="4"/>
      <c r="D2" s="4"/>
      <c r="E2" s="4"/>
    </row>
    <row r="3" spans="1:15" ht="28.8">
      <c r="A3" s="1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5"/>
    </row>
    <row r="4" spans="1:15">
      <c r="A4" s="2">
        <v>1</v>
      </c>
      <c r="B4" t="s">
        <v>43</v>
      </c>
      <c r="C4" s="6"/>
      <c r="D4" s="6"/>
      <c r="E4" s="6"/>
      <c r="F4" s="6"/>
      <c r="G4" s="6">
        <v>705.16</v>
      </c>
      <c r="H4" s="6">
        <v>1218</v>
      </c>
      <c r="I4" s="6">
        <v>609</v>
      </c>
      <c r="J4" s="6">
        <v>1400</v>
      </c>
      <c r="K4" s="6">
        <v>1500</v>
      </c>
      <c r="L4" s="6">
        <v>1500</v>
      </c>
      <c r="M4" s="6">
        <v>913.5</v>
      </c>
      <c r="N4" s="6">
        <v>1218</v>
      </c>
      <c r="O4" s="6"/>
    </row>
    <row r="5" spans="1:15">
      <c r="A5" s="2">
        <v>2</v>
      </c>
      <c r="B5" t="s">
        <v>20</v>
      </c>
      <c r="C5" s="6"/>
      <c r="D5" s="6"/>
      <c r="E5" s="6"/>
      <c r="F5" s="6"/>
      <c r="G5" s="6">
        <v>1218</v>
      </c>
      <c r="H5" s="6">
        <v>1218</v>
      </c>
      <c r="I5" s="6">
        <v>609</v>
      </c>
      <c r="J5" s="6">
        <v>1400</v>
      </c>
      <c r="K5" s="6">
        <v>1500</v>
      </c>
      <c r="L5" s="6">
        <v>1500</v>
      </c>
      <c r="M5" s="6">
        <v>1218</v>
      </c>
      <c r="N5" s="6">
        <v>1218</v>
      </c>
      <c r="O5" s="6"/>
    </row>
    <row r="6" spans="1:15">
      <c r="A6" s="2">
        <v>3</v>
      </c>
      <c r="B6" t="s">
        <v>30</v>
      </c>
      <c r="C6" s="6"/>
      <c r="D6" s="6"/>
      <c r="E6" s="6"/>
      <c r="F6" s="6"/>
      <c r="G6" s="6">
        <v>1419</v>
      </c>
      <c r="H6" s="6">
        <v>1419</v>
      </c>
      <c r="I6" s="6">
        <v>709.5</v>
      </c>
      <c r="J6" s="6">
        <v>1400</v>
      </c>
      <c r="K6" s="6">
        <v>1500</v>
      </c>
      <c r="L6" s="6">
        <v>1500</v>
      </c>
      <c r="M6" s="6">
        <v>780.45</v>
      </c>
      <c r="N6" s="6">
        <v>1295.6099999999999</v>
      </c>
      <c r="O6" s="6"/>
    </row>
    <row r="7" spans="1:15">
      <c r="A7" s="2">
        <v>4</v>
      </c>
      <c r="B7" t="s">
        <v>31</v>
      </c>
      <c r="C7" s="6"/>
      <c r="D7" s="6"/>
      <c r="E7" s="6"/>
      <c r="F7" s="6"/>
      <c r="G7" s="6">
        <v>961.58</v>
      </c>
      <c r="H7" s="6">
        <v>1218</v>
      </c>
      <c r="I7" s="6">
        <v>609</v>
      </c>
      <c r="J7" s="6">
        <v>1400</v>
      </c>
      <c r="K7" s="6">
        <v>1500</v>
      </c>
      <c r="L7" s="6">
        <v>1500</v>
      </c>
      <c r="M7" s="6">
        <v>1218</v>
      </c>
      <c r="N7" s="6">
        <v>953.22</v>
      </c>
      <c r="O7" s="6"/>
    </row>
    <row r="8" spans="1:15">
      <c r="A8" s="2">
        <v>5</v>
      </c>
      <c r="B8" t="s">
        <v>32</v>
      </c>
      <c r="C8" s="6"/>
      <c r="D8" s="6"/>
      <c r="E8" s="6"/>
      <c r="F8" s="6"/>
      <c r="G8" s="6">
        <v>705.16</v>
      </c>
      <c r="H8" s="6">
        <v>1218</v>
      </c>
      <c r="I8" s="6">
        <v>609</v>
      </c>
      <c r="J8" s="6">
        <v>1400</v>
      </c>
      <c r="K8" s="6">
        <v>1500</v>
      </c>
      <c r="L8" s="6">
        <v>1500</v>
      </c>
      <c r="M8" s="6">
        <v>1218</v>
      </c>
      <c r="N8" s="6">
        <v>1218</v>
      </c>
      <c r="O8" s="6"/>
    </row>
    <row r="9" spans="1:15">
      <c r="A9" s="2">
        <v>6</v>
      </c>
      <c r="B9" t="s">
        <v>27</v>
      </c>
      <c r="C9" s="6"/>
      <c r="D9" s="6"/>
      <c r="E9" s="6"/>
      <c r="F9" s="6"/>
      <c r="G9" s="6">
        <v>696.77</v>
      </c>
      <c r="H9" s="6">
        <v>1203.5</v>
      </c>
      <c r="I9" s="6"/>
      <c r="J9" s="6">
        <v>361.05</v>
      </c>
      <c r="K9" s="6">
        <v>765.87</v>
      </c>
      <c r="L9" s="6">
        <v>1203.5</v>
      </c>
      <c r="M9" s="6"/>
      <c r="N9" s="6">
        <v>2407</v>
      </c>
      <c r="O9" s="6"/>
    </row>
    <row r="10" spans="1:15">
      <c r="A10" s="2">
        <v>7</v>
      </c>
      <c r="B10" t="s">
        <v>15</v>
      </c>
      <c r="C10" s="6"/>
      <c r="D10" s="6"/>
      <c r="E10" s="6"/>
      <c r="F10" s="6"/>
      <c r="G10" s="6"/>
      <c r="H10" s="6">
        <v>979.74</v>
      </c>
      <c r="I10" s="6">
        <v>261.26</v>
      </c>
      <c r="J10" s="6">
        <v>1241</v>
      </c>
      <c r="K10" s="6">
        <v>1071.78</v>
      </c>
      <c r="L10" s="6">
        <v>1241</v>
      </c>
      <c r="M10" s="6"/>
      <c r="N10" s="6">
        <f>1241+2158.26</f>
        <v>3399.26</v>
      </c>
      <c r="O10" s="6"/>
    </row>
    <row r="11" spans="1:15">
      <c r="A11" s="2">
        <v>8</v>
      </c>
      <c r="B11" t="s">
        <v>42</v>
      </c>
      <c r="C11" s="6"/>
      <c r="D11" s="6"/>
      <c r="E11" s="6"/>
      <c r="F11" s="6"/>
      <c r="G11" s="6">
        <v>1218</v>
      </c>
      <c r="H11" s="6">
        <v>1218</v>
      </c>
      <c r="I11" s="6">
        <v>344.22</v>
      </c>
      <c r="J11" s="6">
        <v>1400</v>
      </c>
      <c r="K11" s="6">
        <v>1500</v>
      </c>
      <c r="L11" s="6">
        <v>1500</v>
      </c>
      <c r="M11" s="6">
        <v>1218</v>
      </c>
      <c r="N11" s="6">
        <f>1218+3373.86</f>
        <v>4591.8600000000006</v>
      </c>
      <c r="O11" s="6"/>
    </row>
    <row r="12" spans="1:15">
      <c r="A12" s="2">
        <v>9</v>
      </c>
      <c r="B12" t="s">
        <v>33</v>
      </c>
      <c r="C12" s="6"/>
      <c r="D12" s="6">
        <v>773.5</v>
      </c>
      <c r="E12" s="6"/>
      <c r="F12" s="6"/>
      <c r="G12" s="6">
        <v>1547</v>
      </c>
      <c r="H12" s="6">
        <v>1547</v>
      </c>
      <c r="I12" s="6">
        <v>773.5</v>
      </c>
      <c r="J12" s="6">
        <v>1400</v>
      </c>
      <c r="K12" s="6">
        <v>1500</v>
      </c>
      <c r="L12" s="6">
        <v>1500</v>
      </c>
      <c r="M12" s="6">
        <v>1547</v>
      </c>
      <c r="N12" s="6">
        <f>1547+4285.19</f>
        <v>5832.19</v>
      </c>
      <c r="O12" s="6"/>
    </row>
    <row r="13" spans="1:15">
      <c r="A13" s="2">
        <v>10</v>
      </c>
      <c r="B13" t="s">
        <v>28</v>
      </c>
      <c r="C13" s="6"/>
      <c r="D13" s="6">
        <v>626.16999999999996</v>
      </c>
      <c r="E13" s="6"/>
      <c r="F13" s="6"/>
      <c r="G13" s="6">
        <v>1547</v>
      </c>
      <c r="H13" s="6">
        <v>1547</v>
      </c>
      <c r="I13" s="6">
        <v>773.5</v>
      </c>
      <c r="J13" s="6">
        <v>1400</v>
      </c>
      <c r="K13" s="6">
        <v>1500</v>
      </c>
      <c r="L13" s="6">
        <v>1500</v>
      </c>
      <c r="M13" s="6">
        <v>1547</v>
      </c>
      <c r="N13" s="6">
        <f>1547+4285.19</f>
        <v>5832.19</v>
      </c>
      <c r="O13" s="6"/>
    </row>
    <row r="14" spans="1:15">
      <c r="A14" s="2">
        <v>11</v>
      </c>
      <c r="B14" t="s">
        <v>19</v>
      </c>
      <c r="C14" s="6"/>
      <c r="D14" s="6">
        <v>290</v>
      </c>
      <c r="E14" s="6"/>
      <c r="F14" s="6"/>
      <c r="G14" s="6">
        <v>1218</v>
      </c>
      <c r="H14" s="6">
        <v>1218</v>
      </c>
      <c r="I14" s="6">
        <v>476.61</v>
      </c>
      <c r="J14" s="6">
        <v>1400</v>
      </c>
      <c r="K14" s="6">
        <v>1500</v>
      </c>
      <c r="L14" s="6">
        <v>1500</v>
      </c>
      <c r="M14" s="6">
        <v>1218</v>
      </c>
      <c r="N14" s="6">
        <f>1218+3373.86</f>
        <v>4591.8600000000006</v>
      </c>
      <c r="O14" s="6"/>
    </row>
    <row r="15" spans="1:15">
      <c r="A15" s="2">
        <v>12</v>
      </c>
      <c r="B15" t="s">
        <v>16</v>
      </c>
      <c r="C15" s="6"/>
      <c r="D15" s="6">
        <v>709.5</v>
      </c>
      <c r="E15" s="6"/>
      <c r="F15" s="6"/>
      <c r="G15" s="6">
        <v>1120.26</v>
      </c>
      <c r="H15" s="6">
        <v>1419</v>
      </c>
      <c r="I15" s="6">
        <v>0</v>
      </c>
      <c r="J15" s="6">
        <v>1400</v>
      </c>
      <c r="K15" s="6">
        <v>1500</v>
      </c>
      <c r="L15" s="6">
        <v>1500</v>
      </c>
      <c r="M15" s="6">
        <v>1419</v>
      </c>
      <c r="N15" s="6">
        <f>493.57+1367.19</f>
        <v>1860.76</v>
      </c>
      <c r="O15" s="6"/>
    </row>
    <row r="16" spans="1:15">
      <c r="A16" s="2">
        <v>13</v>
      </c>
      <c r="B16" t="s">
        <v>39</v>
      </c>
      <c r="C16" s="6"/>
      <c r="D16" s="6">
        <v>609</v>
      </c>
      <c r="E16" s="6"/>
      <c r="F16" s="6"/>
      <c r="G16" s="6">
        <v>1218</v>
      </c>
      <c r="H16" s="6">
        <v>1218</v>
      </c>
      <c r="I16" s="6">
        <v>503.09</v>
      </c>
      <c r="J16" s="6">
        <v>1400</v>
      </c>
      <c r="K16" s="6">
        <v>1500</v>
      </c>
      <c r="L16" s="6">
        <v>1500</v>
      </c>
      <c r="M16" s="6">
        <v>913.5</v>
      </c>
      <c r="N16" s="6">
        <f>794.35+2200.35</f>
        <v>2994.7</v>
      </c>
      <c r="O16" s="6"/>
    </row>
    <row r="17" spans="1:15">
      <c r="A17" s="2">
        <v>14</v>
      </c>
      <c r="B17" t="s">
        <v>17</v>
      </c>
      <c r="C17" s="6"/>
      <c r="D17" s="6">
        <v>464</v>
      </c>
      <c r="E17" s="6"/>
      <c r="F17" s="6"/>
      <c r="G17" s="6">
        <v>1218</v>
      </c>
      <c r="H17" s="6">
        <v>1218</v>
      </c>
      <c r="I17" s="6">
        <v>370.7</v>
      </c>
      <c r="J17" s="6">
        <v>1400</v>
      </c>
      <c r="K17" s="6">
        <v>1500</v>
      </c>
      <c r="L17" s="6">
        <v>1500</v>
      </c>
      <c r="M17" s="6">
        <v>1218</v>
      </c>
      <c r="N17" s="6">
        <v>1272.1400000000001</v>
      </c>
      <c r="O17" s="6"/>
    </row>
    <row r="18" spans="1:15">
      <c r="A18" s="2">
        <v>15</v>
      </c>
      <c r="B18" t="s">
        <v>18</v>
      </c>
      <c r="C18" s="6"/>
      <c r="D18" s="6">
        <v>609</v>
      </c>
      <c r="E18" s="6"/>
      <c r="F18" s="6"/>
      <c r="G18" s="6">
        <v>961.58</v>
      </c>
      <c r="H18" s="6">
        <v>1218</v>
      </c>
      <c r="I18" s="6">
        <f>609-0.85</f>
        <v>608.15</v>
      </c>
      <c r="J18" s="6">
        <v>1400</v>
      </c>
      <c r="K18" s="6">
        <v>1500</v>
      </c>
      <c r="L18" s="6">
        <v>1500</v>
      </c>
      <c r="M18" s="6">
        <v>1218</v>
      </c>
      <c r="N18" s="6">
        <f>1218+3373.86</f>
        <v>4591.8600000000006</v>
      </c>
      <c r="O18" s="6"/>
    </row>
    <row r="19" spans="1:15">
      <c r="A19" s="2">
        <v>16</v>
      </c>
      <c r="B19" t="s">
        <v>40</v>
      </c>
      <c r="C19" s="6"/>
      <c r="D19" s="6"/>
      <c r="E19" s="6"/>
      <c r="F19" s="6"/>
      <c r="G19" s="6">
        <v>1376</v>
      </c>
      <c r="H19" s="6">
        <v>1376</v>
      </c>
      <c r="I19" s="6">
        <v>688</v>
      </c>
      <c r="J19" s="6">
        <v>1400</v>
      </c>
      <c r="K19" s="6">
        <v>1500</v>
      </c>
      <c r="L19" s="6">
        <v>1500</v>
      </c>
      <c r="M19" s="6">
        <v>1376</v>
      </c>
      <c r="N19" s="6">
        <f>1376+3811.52</f>
        <v>5187.5200000000004</v>
      </c>
      <c r="O19" s="6"/>
    </row>
    <row r="20" spans="1:15">
      <c r="A20" s="2">
        <v>17</v>
      </c>
      <c r="B20" t="s">
        <v>41</v>
      </c>
      <c r="C20" s="6"/>
      <c r="D20" s="6"/>
      <c r="E20" s="6"/>
      <c r="F20" s="6"/>
      <c r="G20" s="6">
        <v>1218</v>
      </c>
      <c r="H20" s="6">
        <v>897.47</v>
      </c>
      <c r="I20" s="6">
        <f>609+311.29</f>
        <v>920.29</v>
      </c>
      <c r="J20" s="6">
        <v>1400</v>
      </c>
      <c r="K20" s="6">
        <v>1500</v>
      </c>
      <c r="L20" s="6">
        <v>1500</v>
      </c>
      <c r="M20" s="6">
        <v>1218</v>
      </c>
      <c r="N20" s="6">
        <f>1218+3373.86</f>
        <v>4591.8600000000006</v>
      </c>
      <c r="O20" s="6"/>
    </row>
    <row r="21" spans="1:15">
      <c r="A21" s="2">
        <v>18</v>
      </c>
      <c r="B21" t="s">
        <v>23</v>
      </c>
      <c r="C21" s="6"/>
      <c r="D21" s="6"/>
      <c r="E21" s="6"/>
      <c r="F21" s="6"/>
      <c r="G21" s="6">
        <v>1025.68</v>
      </c>
      <c r="H21" s="6">
        <v>1218</v>
      </c>
      <c r="I21" s="6">
        <v>105.92</v>
      </c>
      <c r="J21" s="6">
        <v>1400</v>
      </c>
      <c r="K21" s="6">
        <v>1500</v>
      </c>
      <c r="L21" s="6">
        <v>2500</v>
      </c>
      <c r="M21" s="6">
        <v>1218</v>
      </c>
      <c r="N21" s="6">
        <f>1218+3373.86</f>
        <v>4591.8600000000006</v>
      </c>
      <c r="O21" s="6"/>
    </row>
    <row r="22" spans="1:15">
      <c r="A22" s="2">
        <v>19</v>
      </c>
      <c r="B22" t="s">
        <v>24</v>
      </c>
      <c r="C22" s="6"/>
      <c r="D22" s="6"/>
      <c r="E22" s="6"/>
      <c r="F22" s="6"/>
      <c r="G22" s="6">
        <v>1089.79</v>
      </c>
      <c r="H22" s="6">
        <f>1218+609</f>
        <v>1827</v>
      </c>
      <c r="I22" s="6">
        <v>609</v>
      </c>
      <c r="J22" s="6">
        <v>1400</v>
      </c>
      <c r="K22" s="6">
        <v>1500</v>
      </c>
      <c r="L22" s="6">
        <v>1500</v>
      </c>
      <c r="M22" s="6">
        <v>1218</v>
      </c>
      <c r="N22" s="6">
        <f>1218+3373.86</f>
        <v>4591.8600000000006</v>
      </c>
      <c r="O22" s="6"/>
    </row>
    <row r="23" spans="1:15">
      <c r="A23" s="2">
        <v>20</v>
      </c>
      <c r="B23" t="s">
        <v>25</v>
      </c>
      <c r="C23" s="6"/>
      <c r="D23" s="6"/>
      <c r="E23" s="6"/>
      <c r="F23" s="6"/>
      <c r="G23" s="6">
        <v>1153.8900000000001</v>
      </c>
      <c r="H23" s="6">
        <v>1153.8900000000001</v>
      </c>
      <c r="I23" s="6">
        <f>317.74+64.11</f>
        <v>381.85</v>
      </c>
      <c r="J23" s="6">
        <v>1400</v>
      </c>
      <c r="K23" s="6">
        <v>1500</v>
      </c>
      <c r="L23" s="6">
        <v>1500</v>
      </c>
      <c r="M23" s="6">
        <v>1035.3</v>
      </c>
      <c r="N23" s="6">
        <f>1218+3373.86</f>
        <v>4591.8600000000006</v>
      </c>
      <c r="O23" s="6"/>
    </row>
  </sheetData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topLeftCell="A3" workbookViewId="0">
      <selection activeCell="A26" sqref="A26"/>
    </sheetView>
  </sheetViews>
  <sheetFormatPr defaultRowHeight="14.4"/>
  <cols>
    <col min="1" max="1" width="4.88671875" customWidth="1"/>
    <col min="2" max="2" width="17.5546875" customWidth="1"/>
    <col min="15" max="15" width="9.6640625" customWidth="1"/>
  </cols>
  <sheetData>
    <row r="1" spans="1:15">
      <c r="B1" s="4" t="s">
        <v>37</v>
      </c>
    </row>
    <row r="2" spans="1:15">
      <c r="B2" s="4" t="s">
        <v>44</v>
      </c>
      <c r="C2" s="4"/>
      <c r="D2" s="4"/>
      <c r="E2" s="4"/>
    </row>
    <row r="3" spans="1:15" ht="28.8">
      <c r="A3" s="1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5"/>
    </row>
    <row r="4" spans="1:15">
      <c r="A4" s="2">
        <v>1</v>
      </c>
      <c r="B4" t="s">
        <v>15</v>
      </c>
      <c r="C4" s="6"/>
      <c r="D4" s="6"/>
      <c r="E4" s="6">
        <v>744.6</v>
      </c>
      <c r="F4" s="6"/>
      <c r="G4" s="6"/>
      <c r="H4" s="6">
        <v>930.75</v>
      </c>
      <c r="I4" s="6">
        <v>930.75</v>
      </c>
      <c r="J4" s="6">
        <f>1241+755.39</f>
        <v>1996.3899999999999</v>
      </c>
      <c r="K4" s="6">
        <v>1241</v>
      </c>
      <c r="L4" s="6">
        <f>1241+1241</f>
        <v>2482</v>
      </c>
      <c r="M4" s="6">
        <v>413.67</v>
      </c>
      <c r="N4" s="6">
        <f>2482+3103</f>
        <v>5585</v>
      </c>
      <c r="O4" s="6"/>
    </row>
    <row r="5" spans="1:15">
      <c r="A5" s="2">
        <v>2</v>
      </c>
      <c r="B5" t="s">
        <v>33</v>
      </c>
      <c r="C5" s="6">
        <v>773.5</v>
      </c>
      <c r="D5" s="6"/>
      <c r="E5" s="6"/>
      <c r="F5" s="6"/>
      <c r="G5" s="6"/>
      <c r="H5" s="6"/>
      <c r="I5" s="6">
        <f>1547+386.75</f>
        <v>1933.75</v>
      </c>
      <c r="J5" s="6">
        <f>609+111.33</f>
        <v>720.33</v>
      </c>
      <c r="K5" s="6">
        <v>609</v>
      </c>
      <c r="L5" s="6">
        <v>689</v>
      </c>
      <c r="M5" s="6">
        <v>689</v>
      </c>
      <c r="N5" s="6">
        <f>2756+5512</f>
        <v>8268</v>
      </c>
      <c r="O5" s="6"/>
    </row>
    <row r="6" spans="1:15">
      <c r="A6" s="2">
        <v>3</v>
      </c>
      <c r="B6" t="s">
        <v>28</v>
      </c>
      <c r="C6" s="6">
        <v>244.27</v>
      </c>
      <c r="D6" s="6">
        <v>618.79999999999995</v>
      </c>
      <c r="E6" s="6"/>
      <c r="F6" s="6"/>
      <c r="G6" s="6">
        <v>147.72</v>
      </c>
      <c r="H6" s="6">
        <v>1547</v>
      </c>
      <c r="I6" s="6">
        <v>580.13</v>
      </c>
      <c r="J6" s="6">
        <f>773.5+773.5</f>
        <v>1547</v>
      </c>
      <c r="K6" s="6">
        <v>77.349999999999994</v>
      </c>
      <c r="L6" s="6">
        <v>632.87</v>
      </c>
      <c r="M6" s="6">
        <v>773.5</v>
      </c>
      <c r="N6" s="6">
        <f>3094+7732</f>
        <v>10826</v>
      </c>
      <c r="O6" s="6"/>
    </row>
    <row r="7" spans="1:15">
      <c r="A7" s="2">
        <v>4</v>
      </c>
      <c r="B7" t="s">
        <v>16</v>
      </c>
      <c r="C7" s="6">
        <v>709.5</v>
      </c>
      <c r="D7" s="6">
        <v>567.6</v>
      </c>
      <c r="E7" s="6"/>
      <c r="F7" s="6"/>
      <c r="G7" s="6">
        <v>182.7</v>
      </c>
      <c r="H7" s="6">
        <v>709.5</v>
      </c>
      <c r="I7" s="6">
        <f>709.5+709.5</f>
        <v>1419</v>
      </c>
      <c r="J7" s="6">
        <f>709.5+30.85</f>
        <v>740.35</v>
      </c>
      <c r="K7" s="6">
        <v>461.18</v>
      </c>
      <c r="L7" s="6">
        <f>709.5+709.5</f>
        <v>1419</v>
      </c>
      <c r="M7" s="6">
        <v>439.22</v>
      </c>
      <c r="N7" s="6">
        <f>405.43+1920.53</f>
        <v>2325.96</v>
      </c>
      <c r="O7" s="6"/>
    </row>
    <row r="8" spans="1:15">
      <c r="A8" s="2">
        <v>5</v>
      </c>
      <c r="B8" t="s">
        <v>17</v>
      </c>
      <c r="C8" s="6">
        <v>609</v>
      </c>
      <c r="D8" s="6">
        <v>371.2</v>
      </c>
      <c r="E8" s="6"/>
      <c r="F8" s="6"/>
      <c r="G8" s="6">
        <v>156.82</v>
      </c>
      <c r="H8" s="6">
        <v>609</v>
      </c>
      <c r="I8" s="6">
        <f>609+609</f>
        <v>1218</v>
      </c>
      <c r="J8" s="6">
        <f>609+609</f>
        <v>1218</v>
      </c>
      <c r="K8" s="6">
        <v>304.5</v>
      </c>
      <c r="L8" s="6">
        <f>407.14+689</f>
        <v>1096.1399999999999</v>
      </c>
      <c r="M8" s="6">
        <v>689</v>
      </c>
      <c r="N8" s="6">
        <f>1378+1491.82+1.62</f>
        <v>2871.4399999999996</v>
      </c>
      <c r="O8" s="6"/>
    </row>
    <row r="9" spans="1:15">
      <c r="A9" s="2">
        <v>6</v>
      </c>
      <c r="B9" t="s">
        <v>18</v>
      </c>
      <c r="C9" s="6">
        <v>609</v>
      </c>
      <c r="D9" s="6">
        <v>440.8</v>
      </c>
      <c r="E9" s="6"/>
      <c r="F9" s="6"/>
      <c r="G9" s="6">
        <v>95.83</v>
      </c>
      <c r="H9" s="6">
        <v>609</v>
      </c>
      <c r="I9" s="6">
        <f>609+609</f>
        <v>1218</v>
      </c>
      <c r="J9" s="6">
        <f>609+609</f>
        <v>1218</v>
      </c>
      <c r="K9" s="6">
        <v>609</v>
      </c>
      <c r="L9" s="6">
        <f>689+709.5</f>
        <v>1398.5</v>
      </c>
      <c r="M9" s="6">
        <v>696.81</v>
      </c>
      <c r="N9" s="6">
        <f>1216.29+1920.53</f>
        <v>3136.8199999999997</v>
      </c>
      <c r="O9" s="6"/>
    </row>
    <row r="10" spans="1:15">
      <c r="A10" s="2">
        <v>7</v>
      </c>
      <c r="B10" t="s">
        <v>39</v>
      </c>
      <c r="C10" s="6">
        <v>416.69</v>
      </c>
      <c r="D10" s="6">
        <v>278.39999999999998</v>
      </c>
      <c r="E10" s="6"/>
      <c r="F10" s="6"/>
      <c r="G10" s="6">
        <v>8.7100000000000009</v>
      </c>
      <c r="H10" s="6"/>
      <c r="I10" s="6"/>
      <c r="J10" s="6"/>
      <c r="K10" s="6"/>
      <c r="L10" s="6"/>
      <c r="M10" s="6"/>
      <c r="N10" s="6"/>
      <c r="O10" s="6"/>
    </row>
    <row r="11" spans="1:15">
      <c r="A11" s="2">
        <v>8</v>
      </c>
      <c r="B11" t="s">
        <v>42</v>
      </c>
      <c r="C11" s="6">
        <v>609</v>
      </c>
      <c r="D11" s="6">
        <v>487.2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>
      <c r="A12" s="2">
        <v>9</v>
      </c>
      <c r="B12" t="s">
        <v>19</v>
      </c>
      <c r="C12" s="6">
        <v>609</v>
      </c>
      <c r="D12" s="6">
        <v>162.4</v>
      </c>
      <c r="E12" s="6"/>
      <c r="F12" s="6"/>
      <c r="G12" s="6">
        <v>121.97</v>
      </c>
      <c r="H12" s="6">
        <v>609</v>
      </c>
      <c r="I12" s="6">
        <f>609+365.4</f>
        <v>974.4</v>
      </c>
      <c r="J12" s="6">
        <f>609+344.21</f>
        <v>953.21</v>
      </c>
      <c r="K12" s="6">
        <v>395.85</v>
      </c>
      <c r="L12" s="6">
        <f>595.05+689</f>
        <v>1284.05</v>
      </c>
      <c r="M12" s="6">
        <v>689</v>
      </c>
      <c r="N12" s="6">
        <f>1378+1491.82</f>
        <v>2869.8199999999997</v>
      </c>
      <c r="O12" s="6"/>
    </row>
    <row r="13" spans="1:15">
      <c r="A13" s="2">
        <v>10</v>
      </c>
      <c r="B13" t="s">
        <v>20</v>
      </c>
      <c r="C13" s="6">
        <v>609</v>
      </c>
      <c r="D13" s="6">
        <v>487.2</v>
      </c>
      <c r="E13" s="6"/>
      <c r="F13" s="6"/>
      <c r="G13" s="6">
        <v>148.1</v>
      </c>
      <c r="H13" s="6">
        <v>609</v>
      </c>
      <c r="I13" s="6">
        <f>609+456.75</f>
        <v>1065.75</v>
      </c>
      <c r="J13" s="6">
        <f>609+609</f>
        <v>1218</v>
      </c>
      <c r="K13" s="6">
        <v>609</v>
      </c>
      <c r="L13" s="6">
        <f>689+689</f>
        <v>1378</v>
      </c>
      <c r="M13" s="6">
        <v>524.95000000000005</v>
      </c>
      <c r="N13" s="6">
        <f>1378+1491.82</f>
        <v>2869.8199999999997</v>
      </c>
      <c r="O13" s="6"/>
    </row>
    <row r="14" spans="1:15">
      <c r="A14" s="2">
        <v>11</v>
      </c>
      <c r="B14" t="s">
        <v>40</v>
      </c>
      <c r="C14" s="6">
        <v>470.74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>
      <c r="A15" s="2">
        <v>12</v>
      </c>
      <c r="B15" t="s">
        <v>41</v>
      </c>
      <c r="C15" s="6">
        <v>256.42</v>
      </c>
      <c r="D15" s="6">
        <v>487.2</v>
      </c>
      <c r="E15" s="6"/>
      <c r="F15" s="6"/>
      <c r="G15" s="6">
        <v>156.82</v>
      </c>
      <c r="H15" s="6">
        <v>609</v>
      </c>
      <c r="I15" s="6">
        <f>609+578.55</f>
        <v>1187.55</v>
      </c>
      <c r="J15" s="6">
        <f>609+344.21</f>
        <v>953.21</v>
      </c>
      <c r="K15" s="6">
        <v>578.54999999999995</v>
      </c>
      <c r="L15" s="6"/>
      <c r="M15" s="6"/>
      <c r="N15" s="6"/>
      <c r="O15" s="6"/>
    </row>
    <row r="16" spans="1:15">
      <c r="A16" s="2">
        <v>13</v>
      </c>
      <c r="B16" t="s">
        <v>32</v>
      </c>
      <c r="C16" s="6">
        <v>416.69</v>
      </c>
      <c r="D16" s="6"/>
      <c r="E16" s="6"/>
      <c r="F16" s="6"/>
      <c r="G16" s="6">
        <v>121.97</v>
      </c>
      <c r="H16" s="6">
        <v>609</v>
      </c>
      <c r="I16" s="6">
        <f>609+609</f>
        <v>1218</v>
      </c>
      <c r="J16" s="6">
        <f>609+529.57</f>
        <v>1138.5700000000002</v>
      </c>
      <c r="K16" s="6">
        <v>304.5</v>
      </c>
      <c r="L16" s="6">
        <f>689+689</f>
        <v>1378</v>
      </c>
      <c r="M16" s="6">
        <v>689</v>
      </c>
      <c r="N16" s="6">
        <v>459.33</v>
      </c>
      <c r="O16" s="6"/>
    </row>
    <row r="17" spans="1:15">
      <c r="A17" s="2">
        <v>14</v>
      </c>
      <c r="B17" t="s">
        <v>23</v>
      </c>
      <c r="C17" s="6">
        <v>609</v>
      </c>
      <c r="D17" s="6">
        <v>487.2</v>
      </c>
      <c r="E17" s="6"/>
      <c r="F17" s="6"/>
      <c r="G17" s="6"/>
      <c r="H17" s="6"/>
      <c r="I17" s="6">
        <v>609</v>
      </c>
      <c r="J17" s="6">
        <f>609+238.31</f>
        <v>847.31</v>
      </c>
      <c r="K17" s="6">
        <v>365.4</v>
      </c>
      <c r="L17" s="6">
        <f>689+689</f>
        <v>1378</v>
      </c>
      <c r="M17" s="6">
        <v>689</v>
      </c>
      <c r="N17" s="6">
        <f>1378+1491.82</f>
        <v>2869.8199999999997</v>
      </c>
      <c r="O17" s="6"/>
    </row>
    <row r="18" spans="1:15">
      <c r="A18" s="2">
        <v>15</v>
      </c>
      <c r="B18" t="s">
        <v>24</v>
      </c>
      <c r="C18" s="6">
        <v>288.48</v>
      </c>
      <c r="D18" s="6">
        <v>487.2</v>
      </c>
      <c r="E18" s="6"/>
      <c r="F18" s="6"/>
      <c r="G18" s="6">
        <v>202.49</v>
      </c>
      <c r="H18" s="6">
        <v>609</v>
      </c>
      <c r="I18" s="6">
        <f>609+426.3</f>
        <v>1035.3</v>
      </c>
      <c r="J18" s="6">
        <f>609+609</f>
        <v>1218</v>
      </c>
      <c r="K18" s="6">
        <v>213.15</v>
      </c>
      <c r="L18" s="6">
        <f>626.37+689</f>
        <v>1315.37</v>
      </c>
      <c r="M18" s="6">
        <v>689</v>
      </c>
      <c r="N18" s="6">
        <f>1378+1491.82</f>
        <v>2869.8199999999997</v>
      </c>
      <c r="O18" s="6"/>
    </row>
    <row r="19" spans="1:15">
      <c r="A19" s="2">
        <v>16</v>
      </c>
      <c r="B19" t="s">
        <v>25</v>
      </c>
      <c r="C19" s="6">
        <v>609</v>
      </c>
      <c r="D19" s="6">
        <v>487.2</v>
      </c>
      <c r="E19" s="6"/>
      <c r="F19" s="6"/>
      <c r="G19" s="6">
        <v>211.63</v>
      </c>
      <c r="H19" s="6">
        <v>609</v>
      </c>
      <c r="I19" s="6">
        <f>609+609</f>
        <v>1218</v>
      </c>
      <c r="J19" s="6">
        <f>609+211.83</f>
        <v>820.83</v>
      </c>
      <c r="K19" s="6">
        <v>456.75</v>
      </c>
      <c r="L19" s="6">
        <f>689+689</f>
        <v>1378</v>
      </c>
      <c r="M19" s="6">
        <v>689</v>
      </c>
      <c r="N19" s="6">
        <f>1246.76+1491.82</f>
        <v>2738.58</v>
      </c>
      <c r="O19" s="6"/>
    </row>
    <row r="20" spans="1:15">
      <c r="A20" s="2">
        <v>17</v>
      </c>
      <c r="B20" t="s">
        <v>27</v>
      </c>
      <c r="C20" s="6"/>
      <c r="D20" s="6"/>
      <c r="E20" s="6"/>
      <c r="F20" s="6"/>
      <c r="G20" s="6"/>
      <c r="H20" s="6">
        <v>1203.5</v>
      </c>
      <c r="I20" s="6">
        <v>1203.5</v>
      </c>
      <c r="J20" s="6">
        <f>1203.5+1203.5</f>
        <v>2407</v>
      </c>
      <c r="K20" s="6">
        <v>1143.3</v>
      </c>
      <c r="L20" s="6">
        <v>164.12</v>
      </c>
      <c r="M20" s="6">
        <v>1203.5</v>
      </c>
      <c r="N20" s="6">
        <f>1490+12036</f>
        <v>13526</v>
      </c>
      <c r="O20" s="6"/>
    </row>
    <row r="21" spans="1:15">
      <c r="A21" s="2">
        <v>18</v>
      </c>
      <c r="B21" t="s">
        <v>29</v>
      </c>
      <c r="C21" s="6"/>
      <c r="D21" s="6"/>
      <c r="E21" s="6"/>
      <c r="F21" s="6"/>
      <c r="G21" s="6">
        <v>461.18</v>
      </c>
      <c r="H21" s="6">
        <v>1419</v>
      </c>
      <c r="I21" s="6">
        <v>709.5</v>
      </c>
      <c r="J21" s="6">
        <f>709.5+555.26</f>
        <v>1264.76</v>
      </c>
      <c r="K21" s="6">
        <v>248.33</v>
      </c>
      <c r="L21" s="6">
        <v>709.5</v>
      </c>
      <c r="M21" s="6">
        <v>405.43</v>
      </c>
      <c r="N21" s="6">
        <f>2838+7096</f>
        <v>9934</v>
      </c>
      <c r="O21" s="6"/>
    </row>
    <row r="22" spans="1:15">
      <c r="A22" s="2">
        <v>19</v>
      </c>
      <c r="B22" t="s">
        <v>30</v>
      </c>
      <c r="C22" s="6">
        <v>709.5</v>
      </c>
      <c r="D22" s="6">
        <v>297.32</v>
      </c>
      <c r="E22" s="6"/>
      <c r="F22" s="6"/>
      <c r="G22" s="6">
        <v>654.67999999999995</v>
      </c>
      <c r="H22" s="6">
        <v>1376</v>
      </c>
      <c r="I22" s="6">
        <v>34.4</v>
      </c>
      <c r="J22" s="6">
        <f>688+688</f>
        <v>1376</v>
      </c>
      <c r="K22" s="6">
        <v>550.4</v>
      </c>
      <c r="L22" s="6">
        <v>563.73</v>
      </c>
      <c r="M22" s="6">
        <v>689</v>
      </c>
      <c r="N22" s="6">
        <f>2756+5512</f>
        <v>8268</v>
      </c>
      <c r="O22" s="6"/>
    </row>
    <row r="23" spans="1:15">
      <c r="A23" s="2">
        <v>20</v>
      </c>
      <c r="B23" t="s">
        <v>31</v>
      </c>
      <c r="C23" s="6">
        <v>416.69</v>
      </c>
      <c r="D23" s="6">
        <v>371.2</v>
      </c>
      <c r="E23" s="6"/>
      <c r="F23" s="6"/>
      <c r="G23" s="6">
        <v>654.67999999999995</v>
      </c>
      <c r="H23" s="6">
        <v>1218</v>
      </c>
      <c r="I23" s="6">
        <v>1609</v>
      </c>
      <c r="J23" s="6">
        <f>609+609</f>
        <v>1218</v>
      </c>
      <c r="K23" s="6">
        <v>609</v>
      </c>
      <c r="L23" s="6">
        <v>657.68</v>
      </c>
      <c r="M23" s="6">
        <v>689</v>
      </c>
      <c r="N23" s="6">
        <f>2756+3115.48</f>
        <v>5871.48</v>
      </c>
      <c r="O23" s="6"/>
    </row>
    <row r="24" spans="1:15">
      <c r="A24" s="2">
        <v>21</v>
      </c>
      <c r="B24" t="s">
        <v>32</v>
      </c>
      <c r="C24" s="6"/>
      <c r="D24" s="6">
        <v>371.2</v>
      </c>
      <c r="E24" s="6"/>
      <c r="F24" s="6"/>
      <c r="G24" s="6"/>
      <c r="H24" s="6"/>
      <c r="I24" s="6"/>
      <c r="J24" s="6"/>
      <c r="K24" s="6"/>
      <c r="L24" s="6"/>
      <c r="M24" s="6"/>
      <c r="N24" s="6">
        <f>1443.62+5512</f>
        <v>6955.62</v>
      </c>
      <c r="O24" s="6"/>
    </row>
    <row r="25" spans="1:15">
      <c r="A25" s="2">
        <v>22</v>
      </c>
      <c r="B25" t="s">
        <v>43</v>
      </c>
      <c r="C25" s="6">
        <v>609</v>
      </c>
      <c r="D25" s="6">
        <v>487.2</v>
      </c>
      <c r="E25" s="6"/>
      <c r="F25" s="6"/>
      <c r="G25" s="6">
        <v>654.67999999999995</v>
      </c>
      <c r="H25" s="6">
        <v>1218</v>
      </c>
      <c r="I25" s="6">
        <v>1578.55</v>
      </c>
      <c r="J25" s="6">
        <f>609+397.17</f>
        <v>1006.1700000000001</v>
      </c>
      <c r="K25" s="6"/>
      <c r="L25" s="6"/>
      <c r="M25" s="6"/>
      <c r="N25" s="6"/>
      <c r="O25" s="6"/>
    </row>
  </sheetData>
  <phoneticPr fontId="0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D24" sqref="D24"/>
    </sheetView>
  </sheetViews>
  <sheetFormatPr defaultRowHeight="14.4"/>
  <cols>
    <col min="1" max="1" width="4.88671875" customWidth="1"/>
    <col min="2" max="2" width="15.33203125" customWidth="1"/>
    <col min="15" max="15" width="9.6640625" customWidth="1"/>
  </cols>
  <sheetData>
    <row r="1" spans="1:15">
      <c r="B1" s="4" t="s">
        <v>37</v>
      </c>
    </row>
    <row r="2" spans="1:15">
      <c r="B2" s="4" t="s">
        <v>0</v>
      </c>
      <c r="C2" s="4"/>
      <c r="D2" s="4"/>
      <c r="E2" s="4"/>
    </row>
    <row r="3" spans="1:15" ht="28.8">
      <c r="A3" s="1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5"/>
    </row>
    <row r="4" spans="1:15">
      <c r="A4" s="2">
        <v>1</v>
      </c>
      <c r="B4" t="s">
        <v>15</v>
      </c>
      <c r="C4" s="6">
        <v>653.27</v>
      </c>
      <c r="D4" s="6">
        <v>932.94</v>
      </c>
      <c r="E4" s="6">
        <f>1551.5+618.56</f>
        <v>2170.06</v>
      </c>
      <c r="F4" s="6"/>
      <c r="G4" s="6">
        <f>1551.5+1551.5</f>
        <v>3103</v>
      </c>
      <c r="H4" s="6"/>
      <c r="I4" s="6"/>
      <c r="J4" s="6"/>
      <c r="K4" s="6"/>
      <c r="L4" s="6"/>
      <c r="M4" s="6">
        <v>3446</v>
      </c>
      <c r="N4" s="6">
        <v>3759.27</v>
      </c>
      <c r="O4" s="6"/>
    </row>
    <row r="5" spans="1:15">
      <c r="A5" s="2">
        <v>2</v>
      </c>
      <c r="B5" t="s">
        <v>16</v>
      </c>
      <c r="C5" s="6">
        <v>887</v>
      </c>
      <c r="D5" s="6">
        <v>887</v>
      </c>
      <c r="E5" s="6">
        <f>96.77+887</f>
        <v>983.77</v>
      </c>
      <c r="F5" s="6">
        <v>225.78</v>
      </c>
      <c r="G5" s="6">
        <f>1146.29+1504.5</f>
        <v>2650.79</v>
      </c>
      <c r="H5" s="6"/>
      <c r="I5" s="6"/>
      <c r="J5" s="6"/>
      <c r="K5" s="6"/>
      <c r="L5" s="6"/>
      <c r="M5" s="6">
        <v>3015.5</v>
      </c>
      <c r="N5" s="6">
        <v>6031</v>
      </c>
      <c r="O5" s="6"/>
    </row>
    <row r="6" spans="1:15">
      <c r="A6" s="2">
        <v>3</v>
      </c>
      <c r="B6" t="s">
        <v>17</v>
      </c>
      <c r="C6" s="6">
        <v>861.5</v>
      </c>
      <c r="D6" s="6">
        <v>656.38</v>
      </c>
      <c r="E6" s="6">
        <v>516.9</v>
      </c>
      <c r="F6" s="6">
        <v>1206.0999999999999</v>
      </c>
      <c r="G6" s="6">
        <f>861.5+861.5</f>
        <v>1723</v>
      </c>
      <c r="H6" s="6"/>
      <c r="I6" s="6"/>
      <c r="J6" s="6"/>
      <c r="K6" s="6"/>
      <c r="L6" s="6"/>
      <c r="M6" s="6">
        <v>1637</v>
      </c>
      <c r="N6" s="6">
        <v>2322.9</v>
      </c>
      <c r="O6" s="6"/>
    </row>
    <row r="7" spans="1:15">
      <c r="A7" s="2">
        <v>4</v>
      </c>
      <c r="B7" t="s">
        <v>18</v>
      </c>
      <c r="C7" s="6">
        <v>887</v>
      </c>
      <c r="D7" s="6">
        <v>887</v>
      </c>
      <c r="E7" s="6">
        <v>387.05</v>
      </c>
      <c r="F7" s="6">
        <v>903.13</v>
      </c>
      <c r="G7" s="6">
        <f>887+887</f>
        <v>1774</v>
      </c>
      <c r="H7" s="6"/>
      <c r="I7" s="6"/>
      <c r="J7" s="6"/>
      <c r="K7" s="6"/>
      <c r="L7" s="6"/>
      <c r="M7" s="6">
        <v>1077</v>
      </c>
      <c r="N7" s="6">
        <v>3056.53</v>
      </c>
      <c r="O7" s="6"/>
    </row>
    <row r="8" spans="1:15">
      <c r="A8" s="2">
        <v>5</v>
      </c>
      <c r="B8" t="s">
        <v>19</v>
      </c>
      <c r="C8" s="6">
        <v>861.5</v>
      </c>
      <c r="D8" s="6">
        <v>861.5</v>
      </c>
      <c r="E8" s="6">
        <v>516.9</v>
      </c>
      <c r="F8" s="6">
        <v>1206.0999999999999</v>
      </c>
      <c r="G8" s="6">
        <f>656.38+861.5</f>
        <v>1517.88</v>
      </c>
      <c r="H8" s="6"/>
      <c r="I8" s="6"/>
      <c r="J8" s="6"/>
      <c r="K8" s="6"/>
      <c r="L8" s="6"/>
      <c r="M8" s="6">
        <v>1637</v>
      </c>
      <c r="N8" s="6">
        <v>2322.9</v>
      </c>
      <c r="O8" s="6"/>
    </row>
    <row r="9" spans="1:15">
      <c r="A9" s="2">
        <v>6</v>
      </c>
      <c r="B9" t="s">
        <v>20</v>
      </c>
      <c r="C9" s="6">
        <v>725.48</v>
      </c>
      <c r="D9" s="6">
        <v>451.26</v>
      </c>
      <c r="E9" s="6">
        <f>516.9+861.5</f>
        <v>1378.4</v>
      </c>
      <c r="F9" s="6">
        <v>1206.0999999999999</v>
      </c>
      <c r="G9" s="6">
        <f>779.45+861.5</f>
        <v>1640.95</v>
      </c>
      <c r="H9" s="6"/>
      <c r="I9" s="6"/>
      <c r="J9" s="6"/>
      <c r="K9" s="6"/>
      <c r="L9" s="6"/>
      <c r="M9" s="6">
        <v>1637</v>
      </c>
      <c r="N9" s="6">
        <v>2322.9</v>
      </c>
      <c r="O9" s="6"/>
    </row>
    <row r="10" spans="1:15">
      <c r="A10" s="2">
        <v>7</v>
      </c>
      <c r="B10" t="s">
        <v>21</v>
      </c>
      <c r="C10" s="6">
        <v>816.16</v>
      </c>
      <c r="D10" s="6">
        <v>861.5</v>
      </c>
      <c r="E10" s="6">
        <v>516.9</v>
      </c>
      <c r="F10" s="6">
        <v>1206.0999999999999</v>
      </c>
      <c r="G10" s="6">
        <f>861.5+861.5</f>
        <v>1723</v>
      </c>
      <c r="H10" s="6"/>
      <c r="I10" s="6"/>
      <c r="J10" s="6"/>
      <c r="K10" s="6"/>
      <c r="L10" s="6"/>
      <c r="M10" s="6">
        <v>1488.18</v>
      </c>
      <c r="N10" s="6">
        <v>2322.9</v>
      </c>
      <c r="O10" s="6"/>
    </row>
    <row r="11" spans="1:15">
      <c r="A11" s="2">
        <v>8</v>
      </c>
      <c r="B11" t="s">
        <v>22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>
        <v>1637</v>
      </c>
      <c r="N11" s="6">
        <v>2322.9</v>
      </c>
      <c r="O11" s="6"/>
    </row>
    <row r="12" spans="1:15">
      <c r="A12" s="2">
        <v>9</v>
      </c>
      <c r="B12" t="s">
        <v>23</v>
      </c>
      <c r="C12" s="6">
        <v>689</v>
      </c>
      <c r="D12" s="6">
        <v>689</v>
      </c>
      <c r="E12" s="6">
        <v>413.4</v>
      </c>
      <c r="F12" s="6">
        <v>2342.6</v>
      </c>
      <c r="G12" s="6">
        <f>689+689</f>
        <v>1378</v>
      </c>
      <c r="H12" s="6"/>
      <c r="I12" s="6"/>
      <c r="J12" s="6"/>
      <c r="K12" s="6"/>
      <c r="L12" s="6"/>
      <c r="M12" s="6">
        <v>2190</v>
      </c>
      <c r="N12" s="6">
        <v>2498.5500000000002</v>
      </c>
      <c r="O12" s="6"/>
    </row>
    <row r="13" spans="1:15">
      <c r="A13" s="2">
        <v>10</v>
      </c>
      <c r="B13" t="s">
        <v>24</v>
      </c>
      <c r="C13" s="6">
        <v>861.5</v>
      </c>
      <c r="D13" s="6">
        <v>861.5</v>
      </c>
      <c r="E13" s="6">
        <f>516.9+861.5</f>
        <v>1378.4</v>
      </c>
      <c r="F13" s="6">
        <v>2929.1</v>
      </c>
      <c r="G13" s="6">
        <f>861.5+861.5</f>
        <v>1723</v>
      </c>
      <c r="H13" s="6"/>
      <c r="I13" s="6"/>
      <c r="J13" s="6"/>
      <c r="K13" s="6"/>
      <c r="L13" s="6"/>
      <c r="M13" s="6">
        <v>1637</v>
      </c>
      <c r="N13" s="6">
        <v>2322.9</v>
      </c>
      <c r="O13" s="6"/>
    </row>
    <row r="14" spans="1:15">
      <c r="A14" s="2">
        <v>11</v>
      </c>
      <c r="B14" t="s">
        <v>25</v>
      </c>
      <c r="C14" s="6">
        <v>861.5</v>
      </c>
      <c r="D14" s="6">
        <v>861.5</v>
      </c>
      <c r="E14" s="6">
        <f>516.9+861.5</f>
        <v>1378.4</v>
      </c>
      <c r="F14" s="6">
        <v>1206.0999999999999</v>
      </c>
      <c r="G14" s="6">
        <f>861.5+861.5</f>
        <v>1723</v>
      </c>
      <c r="H14" s="6"/>
      <c r="I14" s="6"/>
      <c r="J14" s="6"/>
      <c r="K14" s="6"/>
      <c r="L14" s="6"/>
      <c r="M14" s="6">
        <v>1116.1400000000001</v>
      </c>
      <c r="N14" s="6">
        <v>2322.9</v>
      </c>
      <c r="O14" s="6"/>
    </row>
    <row r="15" spans="1:15">
      <c r="A15" s="2">
        <v>12</v>
      </c>
      <c r="B15" t="s">
        <v>27</v>
      </c>
      <c r="C15" s="6">
        <v>1108.58</v>
      </c>
      <c r="D15" s="6">
        <v>788.07</v>
      </c>
      <c r="E15" s="6">
        <v>1504.5</v>
      </c>
      <c r="F15" s="6"/>
      <c r="G15" s="6">
        <f>429.86+1504.5</f>
        <v>1934.3600000000001</v>
      </c>
      <c r="H15" s="6"/>
      <c r="I15" s="6"/>
      <c r="J15" s="6"/>
      <c r="K15" s="6"/>
      <c r="L15" s="6"/>
      <c r="M15" s="6">
        <v>4660.32</v>
      </c>
      <c r="N15" s="6">
        <v>4660.32</v>
      </c>
      <c r="O15" s="6"/>
    </row>
    <row r="16" spans="1:15">
      <c r="A16" s="2">
        <v>13</v>
      </c>
      <c r="B16" t="s">
        <v>28</v>
      </c>
      <c r="C16" s="6">
        <v>813.9</v>
      </c>
      <c r="D16" s="6">
        <v>966.5</v>
      </c>
      <c r="E16" s="6">
        <f>1933+966.5</f>
        <v>2899.5</v>
      </c>
      <c r="F16" s="6"/>
      <c r="G16" s="6">
        <f>598.31+966.5</f>
        <v>1564.81</v>
      </c>
      <c r="H16" s="6"/>
      <c r="I16" s="6"/>
      <c r="J16" s="6"/>
      <c r="K16" s="6"/>
      <c r="L16" s="6"/>
      <c r="M16" s="6">
        <v>2326</v>
      </c>
      <c r="N16" s="6">
        <v>9304</v>
      </c>
      <c r="O16" s="6"/>
    </row>
    <row r="17" spans="1:15">
      <c r="A17" s="2">
        <v>14</v>
      </c>
      <c r="B17" t="s">
        <v>29</v>
      </c>
      <c r="C17" s="6">
        <v>887</v>
      </c>
      <c r="D17" s="6">
        <v>887</v>
      </c>
      <c r="E17" s="6">
        <f>1774+887</f>
        <v>2661</v>
      </c>
      <c r="F17" s="6"/>
      <c r="G17" s="6">
        <f>887+887</f>
        <v>1774</v>
      </c>
      <c r="H17" s="6"/>
      <c r="I17" s="6"/>
      <c r="J17" s="6"/>
      <c r="K17" s="6"/>
      <c r="L17" s="6"/>
      <c r="M17" s="6">
        <v>2154</v>
      </c>
      <c r="N17" s="6">
        <v>8616</v>
      </c>
      <c r="O17" s="6"/>
    </row>
    <row r="18" spans="1:15">
      <c r="A18" s="2">
        <v>15</v>
      </c>
      <c r="B18" t="s">
        <v>30</v>
      </c>
      <c r="C18" s="6">
        <v>860.5</v>
      </c>
      <c r="D18" s="6">
        <v>860.5</v>
      </c>
      <c r="E18" s="6">
        <f>1721+860.5</f>
        <v>2581.5</v>
      </c>
      <c r="F18" s="6"/>
      <c r="G18" s="6">
        <f>655.62+860.5</f>
        <v>1516.12</v>
      </c>
      <c r="H18" s="6"/>
      <c r="I18" s="6"/>
      <c r="J18" s="6"/>
      <c r="K18" s="6"/>
      <c r="L18" s="6"/>
      <c r="M18" s="6">
        <v>1981.5</v>
      </c>
      <c r="N18" s="6">
        <v>7926</v>
      </c>
      <c r="O18" s="6"/>
    </row>
    <row r="19" spans="1:15">
      <c r="A19" s="2">
        <v>16</v>
      </c>
      <c r="B19" t="s">
        <v>31</v>
      </c>
      <c r="C19" s="6">
        <v>861.5</v>
      </c>
      <c r="D19" s="6">
        <v>861.5</v>
      </c>
      <c r="E19" s="6">
        <v>1723</v>
      </c>
      <c r="F19" s="6"/>
      <c r="G19" s="6">
        <f>779.45+861.5</f>
        <v>1640.95</v>
      </c>
      <c r="H19" s="6"/>
      <c r="I19" s="6"/>
      <c r="J19" s="6"/>
      <c r="K19" s="6"/>
      <c r="L19" s="6"/>
      <c r="M19" s="6">
        <v>2827.55</v>
      </c>
      <c r="N19" s="6">
        <v>6696.81</v>
      </c>
      <c r="O19" s="6"/>
    </row>
    <row r="20" spans="1:15">
      <c r="A20" s="2">
        <v>17</v>
      </c>
      <c r="B20" t="s">
        <v>32</v>
      </c>
      <c r="C20" s="6">
        <v>634.79</v>
      </c>
      <c r="D20" s="6">
        <v>656.38</v>
      </c>
      <c r="E20" s="6">
        <f>1723+861.5</f>
        <v>2584.5</v>
      </c>
      <c r="F20" s="6"/>
      <c r="G20" s="6">
        <f>738.43+861.5</f>
        <v>1599.9299999999998</v>
      </c>
      <c r="H20" s="6"/>
      <c r="I20" s="6"/>
      <c r="J20" s="6"/>
      <c r="K20" s="6"/>
      <c r="L20" s="6"/>
      <c r="M20" s="6">
        <v>3274</v>
      </c>
      <c r="N20" s="6">
        <v>8185</v>
      </c>
      <c r="O20" s="6"/>
    </row>
    <row r="21" spans="1:15">
      <c r="A21" s="2">
        <v>18</v>
      </c>
      <c r="B21" t="s">
        <v>33</v>
      </c>
      <c r="C21" s="6">
        <v>861.5</v>
      </c>
      <c r="D21" s="6">
        <v>861.5</v>
      </c>
      <c r="E21" s="6">
        <v>1723</v>
      </c>
      <c r="F21" s="6"/>
      <c r="G21" s="6">
        <f>246.15+861.5</f>
        <v>1107.6500000000001</v>
      </c>
      <c r="H21" s="6"/>
      <c r="I21" s="6"/>
      <c r="J21" s="6"/>
      <c r="K21" s="6"/>
      <c r="L21" s="6"/>
      <c r="M21" s="6">
        <v>3274</v>
      </c>
      <c r="N21" s="6">
        <v>6548</v>
      </c>
      <c r="O21" s="6"/>
    </row>
    <row r="22" spans="1:15">
      <c r="A22" s="2">
        <v>19</v>
      </c>
      <c r="B22" t="s">
        <v>34</v>
      </c>
      <c r="C22" s="6"/>
      <c r="D22" s="6">
        <v>820.48</v>
      </c>
      <c r="E22" s="6">
        <f>1723+861.5</f>
        <v>2584.5</v>
      </c>
      <c r="F22" s="6"/>
      <c r="G22" s="6">
        <f>861.5+861.5</f>
        <v>1723</v>
      </c>
      <c r="H22" s="6"/>
      <c r="I22" s="6"/>
      <c r="J22" s="6"/>
      <c r="K22" s="6"/>
      <c r="L22" s="6"/>
      <c r="M22" s="6">
        <v>1637</v>
      </c>
      <c r="N22" s="6">
        <v>8165</v>
      </c>
      <c r="O22" s="6"/>
    </row>
    <row r="23" spans="1:15">
      <c r="A23" s="2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>
      <c r="A24" s="2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</sheetData>
  <phoneticPr fontId="0" type="noConversion"/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>
      <selection activeCell="J24" sqref="J24"/>
    </sheetView>
  </sheetViews>
  <sheetFormatPr defaultRowHeight="14.4"/>
  <cols>
    <col min="1" max="1" width="4.88671875" customWidth="1"/>
    <col min="2" max="2" width="15.33203125" customWidth="1"/>
    <col min="15" max="15" width="9.6640625" customWidth="1"/>
  </cols>
  <sheetData>
    <row r="1" spans="1:15">
      <c r="B1" s="4" t="s">
        <v>37</v>
      </c>
    </row>
    <row r="2" spans="1:15">
      <c r="B2" s="4" t="s">
        <v>36</v>
      </c>
      <c r="C2" s="4"/>
      <c r="D2" s="4"/>
      <c r="E2" s="4"/>
    </row>
    <row r="3" spans="1:15" ht="28.8">
      <c r="A3" s="1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5"/>
    </row>
    <row r="4" spans="1:15">
      <c r="A4" s="2">
        <v>1</v>
      </c>
      <c r="B4" t="s">
        <v>15</v>
      </c>
      <c r="C4" s="6"/>
      <c r="D4" s="6">
        <v>3195</v>
      </c>
      <c r="E4" s="6">
        <v>2743.18</v>
      </c>
      <c r="F4" s="6">
        <v>2242.11</v>
      </c>
      <c r="G4" s="6">
        <v>3372.5</v>
      </c>
      <c r="H4" s="6">
        <v>3550</v>
      </c>
      <c r="I4" s="6">
        <v>1690.48</v>
      </c>
      <c r="J4" s="6">
        <v>3550</v>
      </c>
      <c r="K4" s="6">
        <v>2704.76</v>
      </c>
      <c r="L4" s="6">
        <f>7100-2904.54</f>
        <v>4195.46</v>
      </c>
      <c r="M4" s="6"/>
      <c r="N4" s="6">
        <v>6878</v>
      </c>
      <c r="O4" s="6"/>
    </row>
    <row r="5" spans="1:15">
      <c r="A5" s="2">
        <v>2</v>
      </c>
      <c r="B5" t="s">
        <v>16</v>
      </c>
      <c r="C5" s="6"/>
      <c r="D5" s="6">
        <v>680</v>
      </c>
      <c r="E5" s="6">
        <v>2318.1799999999998</v>
      </c>
      <c r="F5" s="6">
        <v>2505.27</v>
      </c>
      <c r="G5" s="6">
        <v>1530</v>
      </c>
      <c r="H5" s="6">
        <v>3060</v>
      </c>
      <c r="I5" s="6">
        <v>1780.95</v>
      </c>
      <c r="J5" s="6">
        <v>3090.91</v>
      </c>
      <c r="K5" s="6">
        <v>3238.1</v>
      </c>
      <c r="L5" s="6">
        <v>3400</v>
      </c>
      <c r="M5" s="6">
        <v>3400</v>
      </c>
      <c r="N5" s="6">
        <v>6980</v>
      </c>
      <c r="O5" s="6"/>
    </row>
    <row r="6" spans="1:15">
      <c r="A6" s="2">
        <v>3</v>
      </c>
      <c r="B6" t="s">
        <v>17</v>
      </c>
      <c r="C6" s="6"/>
      <c r="D6" s="6">
        <v>712.69</v>
      </c>
      <c r="E6" s="6">
        <v>1900.5</v>
      </c>
      <c r="F6" s="6">
        <v>1900.5</v>
      </c>
      <c r="G6" s="6">
        <v>1710.45</v>
      </c>
      <c r="H6" s="6">
        <v>1900.5</v>
      </c>
      <c r="I6" s="6">
        <v>1810</v>
      </c>
      <c r="J6" s="6">
        <v>345.55</v>
      </c>
      <c r="K6" s="6">
        <v>1267</v>
      </c>
      <c r="L6" s="6">
        <v>1900.5</v>
      </c>
      <c r="M6" s="6">
        <v>1900.5</v>
      </c>
      <c r="N6" s="6">
        <v>3801</v>
      </c>
      <c r="O6" s="6"/>
    </row>
    <row r="7" spans="1:15">
      <c r="A7" s="2">
        <v>4</v>
      </c>
      <c r="B7" t="s">
        <v>18</v>
      </c>
      <c r="C7" s="6"/>
      <c r="D7" s="6">
        <v>1125</v>
      </c>
      <c r="E7" s="6">
        <v>2250</v>
      </c>
      <c r="F7" s="6">
        <v>2250</v>
      </c>
      <c r="G7" s="6">
        <v>2025</v>
      </c>
      <c r="H7" s="6">
        <v>2250</v>
      </c>
      <c r="I7" s="6">
        <v>2250</v>
      </c>
      <c r="J7" s="6">
        <v>2045.46</v>
      </c>
      <c r="K7" s="6">
        <v>1178.57</v>
      </c>
      <c r="L7" s="6">
        <v>1392.8630000000001</v>
      </c>
      <c r="M7" s="6">
        <v>2147.73</v>
      </c>
      <c r="N7" s="6">
        <v>8100</v>
      </c>
      <c r="O7" s="6"/>
    </row>
    <row r="8" spans="1:15">
      <c r="A8" s="2">
        <v>5</v>
      </c>
      <c r="B8" t="s">
        <v>19</v>
      </c>
      <c r="C8" s="6"/>
      <c r="D8" s="6">
        <v>950.25</v>
      </c>
      <c r="E8" s="6">
        <v>1036.6400000000001</v>
      </c>
      <c r="F8" s="6"/>
      <c r="G8" s="6">
        <v>665.18</v>
      </c>
      <c r="H8" s="6">
        <v>1900.5</v>
      </c>
      <c r="I8" s="6">
        <v>1448</v>
      </c>
      <c r="J8" s="6">
        <v>1900.5</v>
      </c>
      <c r="K8" s="6">
        <v>1900.5</v>
      </c>
      <c r="L8" s="6">
        <v>1448</v>
      </c>
      <c r="M8" s="6">
        <v>1900.5</v>
      </c>
      <c r="N8" s="6">
        <v>2850.75</v>
      </c>
      <c r="O8" s="6"/>
    </row>
    <row r="9" spans="1:15">
      <c r="A9" s="2">
        <v>6</v>
      </c>
      <c r="B9" t="s">
        <v>20</v>
      </c>
      <c r="C9" s="6"/>
      <c r="D9" s="6">
        <v>950.25</v>
      </c>
      <c r="E9" s="6">
        <v>1900.5</v>
      </c>
      <c r="F9" s="6">
        <v>1900.5</v>
      </c>
      <c r="G9" s="6">
        <v>1900.5</v>
      </c>
      <c r="H9" s="6">
        <v>1710.45</v>
      </c>
      <c r="I9" s="6">
        <v>1900.5</v>
      </c>
      <c r="J9" s="6">
        <v>1900.5</v>
      </c>
      <c r="K9" s="6">
        <v>1357.5</v>
      </c>
      <c r="L9" s="6">
        <v>1448</v>
      </c>
      <c r="M9" s="6">
        <v>1900.5</v>
      </c>
      <c r="N9" s="6">
        <v>3801</v>
      </c>
      <c r="O9" s="6"/>
    </row>
    <row r="10" spans="1:15">
      <c r="A10" s="2">
        <v>7</v>
      </c>
      <c r="B10" t="s">
        <v>21</v>
      </c>
      <c r="C10" s="6"/>
      <c r="D10" s="6">
        <v>950.25</v>
      </c>
      <c r="E10" s="6">
        <v>1900.5</v>
      </c>
      <c r="F10" s="6">
        <v>1900.5</v>
      </c>
      <c r="G10" s="6">
        <v>3801</v>
      </c>
      <c r="H10" s="6">
        <v>1900.5</v>
      </c>
      <c r="I10" s="6">
        <v>181</v>
      </c>
      <c r="J10" s="6">
        <v>1641.34</v>
      </c>
      <c r="K10" s="6">
        <v>1978.81</v>
      </c>
      <c r="L10" s="6">
        <v>2050</v>
      </c>
      <c r="M10" s="6">
        <v>2050</v>
      </c>
      <c r="N10" s="6">
        <v>7380</v>
      </c>
      <c r="O10" s="6"/>
    </row>
    <row r="11" spans="1:15">
      <c r="A11" s="2">
        <v>8</v>
      </c>
      <c r="B11" t="s">
        <v>22</v>
      </c>
      <c r="C11" s="6"/>
      <c r="D11" s="6">
        <v>950.25</v>
      </c>
      <c r="E11" s="6">
        <v>1900.5</v>
      </c>
      <c r="F11" s="6">
        <v>1900.5</v>
      </c>
      <c r="G11" s="6">
        <v>1805.48</v>
      </c>
      <c r="H11" s="6">
        <v>1520.4</v>
      </c>
      <c r="I11" s="6">
        <v>905</v>
      </c>
      <c r="J11" s="6">
        <v>1554.96</v>
      </c>
      <c r="K11" s="6">
        <v>1538.5</v>
      </c>
      <c r="L11" s="6">
        <v>1900.5</v>
      </c>
      <c r="M11" s="6">
        <v>1641.34</v>
      </c>
      <c r="N11" s="6">
        <v>3420.9</v>
      </c>
      <c r="O11" s="6"/>
    </row>
    <row r="12" spans="1:15">
      <c r="A12" s="2">
        <v>9</v>
      </c>
      <c r="B12" t="s">
        <v>23</v>
      </c>
      <c r="C12" s="6"/>
      <c r="D12" s="6">
        <v>1971</v>
      </c>
      <c r="E12" s="6">
        <v>3942</v>
      </c>
      <c r="F12" s="6">
        <v>3942</v>
      </c>
      <c r="G12" s="6">
        <v>1971</v>
      </c>
      <c r="H12" s="6">
        <v>3153.6</v>
      </c>
      <c r="I12" s="6"/>
      <c r="J12" s="6">
        <v>179.18</v>
      </c>
      <c r="K12" s="6">
        <v>3754.28</v>
      </c>
      <c r="L12" s="6">
        <v>3942</v>
      </c>
      <c r="M12" s="6">
        <v>3942</v>
      </c>
      <c r="N12" s="6">
        <v>3942</v>
      </c>
      <c r="O12" s="6"/>
    </row>
    <row r="13" spans="1:15">
      <c r="A13" s="2">
        <v>10</v>
      </c>
      <c r="B13" t="s">
        <v>24</v>
      </c>
      <c r="C13" s="6"/>
      <c r="D13" s="6">
        <v>950.25</v>
      </c>
      <c r="E13" s="6">
        <v>1900.5</v>
      </c>
      <c r="F13" s="6">
        <v>1900.5</v>
      </c>
      <c r="G13" s="6">
        <v>1520.4</v>
      </c>
      <c r="H13" s="6">
        <v>1900.5</v>
      </c>
      <c r="I13" s="6">
        <v>1900.5</v>
      </c>
      <c r="J13" s="6">
        <v>863.87</v>
      </c>
      <c r="K13" s="6">
        <v>1900.5</v>
      </c>
      <c r="L13" s="6">
        <v>1900.5</v>
      </c>
      <c r="M13" s="6">
        <v>777.48</v>
      </c>
      <c r="N13" s="6">
        <v>5299.72</v>
      </c>
      <c r="O13" s="6"/>
    </row>
    <row r="14" spans="1:15">
      <c r="A14" s="2">
        <v>11</v>
      </c>
      <c r="B14" t="s">
        <v>25</v>
      </c>
      <c r="C14" s="6"/>
      <c r="D14" s="6">
        <v>855.23</v>
      </c>
      <c r="E14" s="6">
        <v>1900.5</v>
      </c>
      <c r="F14" s="6">
        <v>1900.5</v>
      </c>
      <c r="G14" s="6">
        <v>1900.5</v>
      </c>
      <c r="H14" s="6">
        <v>1710.45</v>
      </c>
      <c r="I14" s="6">
        <v>452.5</v>
      </c>
      <c r="J14" s="6">
        <v>1554.96</v>
      </c>
      <c r="K14" s="6">
        <v>1900.5</v>
      </c>
      <c r="L14" s="6">
        <v>724</v>
      </c>
      <c r="M14" s="6">
        <v>1209.4100000000001</v>
      </c>
      <c r="N14" s="6">
        <v>2850.75</v>
      </c>
      <c r="O14" s="6"/>
    </row>
    <row r="15" spans="1:15">
      <c r="A15" s="2">
        <v>12</v>
      </c>
      <c r="B15" t="s">
        <v>26</v>
      </c>
      <c r="C15" s="6"/>
      <c r="D15" s="6">
        <v>670.4</v>
      </c>
      <c r="E15" s="6">
        <v>1005.6</v>
      </c>
      <c r="F15" s="6">
        <v>1676</v>
      </c>
      <c r="G15" s="6">
        <v>1676</v>
      </c>
      <c r="H15" s="6">
        <v>1676</v>
      </c>
      <c r="I15" s="6">
        <v>1676</v>
      </c>
      <c r="J15" s="6">
        <v>685.64</v>
      </c>
      <c r="K15" s="6">
        <v>1197.1500000000001</v>
      </c>
      <c r="L15" s="6">
        <v>1117.3399999999999</v>
      </c>
      <c r="M15" s="6">
        <v>1447.46</v>
      </c>
      <c r="N15" s="6">
        <v>2681.6</v>
      </c>
      <c r="O15" s="6"/>
    </row>
    <row r="16" spans="1:15">
      <c r="A16" s="2">
        <v>13</v>
      </c>
      <c r="B16" t="s">
        <v>27</v>
      </c>
      <c r="C16" s="6"/>
      <c r="D16" s="6">
        <v>1360</v>
      </c>
      <c r="E16" s="6">
        <v>2318.1799999999998</v>
      </c>
      <c r="F16" s="6">
        <v>3400</v>
      </c>
      <c r="G16" s="6">
        <v>2720</v>
      </c>
      <c r="H16" s="6">
        <v>3400</v>
      </c>
      <c r="I16" s="6">
        <v>3400</v>
      </c>
      <c r="J16" s="6">
        <v>3090.91</v>
      </c>
      <c r="K16" s="6">
        <v>1780.95</v>
      </c>
      <c r="L16" s="6">
        <v>2914.29</v>
      </c>
      <c r="M16" s="6">
        <v>3400</v>
      </c>
      <c r="N16" s="6">
        <v>6800</v>
      </c>
      <c r="O16" s="6"/>
    </row>
    <row r="17" spans="1:15">
      <c r="A17" s="2">
        <v>14</v>
      </c>
      <c r="B17" t="s">
        <v>28</v>
      </c>
      <c r="C17" s="6"/>
      <c r="D17" s="6">
        <v>1250</v>
      </c>
      <c r="E17" s="6">
        <v>2500</v>
      </c>
      <c r="F17" s="6">
        <v>2500</v>
      </c>
      <c r="G17" s="6">
        <v>2500</v>
      </c>
      <c r="H17" s="6">
        <v>2000</v>
      </c>
      <c r="I17" s="6">
        <v>2500</v>
      </c>
      <c r="J17" s="6">
        <v>454.55</v>
      </c>
      <c r="K17" s="6">
        <v>2261.91</v>
      </c>
      <c r="L17" s="6">
        <v>2142.86</v>
      </c>
      <c r="M17" s="6">
        <v>2500</v>
      </c>
      <c r="N17" s="6">
        <v>7500</v>
      </c>
      <c r="O17" s="6"/>
    </row>
    <row r="18" spans="1:15">
      <c r="A18" s="2">
        <v>15</v>
      </c>
      <c r="B18" t="s">
        <v>29</v>
      </c>
      <c r="C18" s="6"/>
      <c r="D18" s="6">
        <v>1125</v>
      </c>
      <c r="E18" s="6">
        <v>2250</v>
      </c>
      <c r="F18" s="6">
        <v>1776.32</v>
      </c>
      <c r="G18" s="6">
        <v>2250</v>
      </c>
      <c r="H18" s="6">
        <v>2250</v>
      </c>
      <c r="I18" s="6">
        <v>2250</v>
      </c>
      <c r="J18" s="6">
        <v>1022.73</v>
      </c>
      <c r="K18" s="6">
        <v>1714.29</v>
      </c>
      <c r="L18" s="6">
        <v>1607.15</v>
      </c>
      <c r="M18" s="6">
        <v>2250</v>
      </c>
      <c r="N18" s="6">
        <f>225+6412.5</f>
        <v>6637.5</v>
      </c>
      <c r="O18" s="6"/>
    </row>
    <row r="19" spans="1:15">
      <c r="A19" s="2">
        <v>16</v>
      </c>
      <c r="B19" t="s">
        <v>30</v>
      </c>
      <c r="C19" s="6"/>
      <c r="D19" s="6">
        <v>1075</v>
      </c>
      <c r="E19" s="6">
        <v>2150</v>
      </c>
      <c r="F19" s="6">
        <v>1810.53</v>
      </c>
      <c r="G19" s="6">
        <v>2150</v>
      </c>
      <c r="H19" s="6">
        <v>2150</v>
      </c>
      <c r="I19" s="6">
        <v>2150</v>
      </c>
      <c r="J19" s="6">
        <v>977.28</v>
      </c>
      <c r="K19" s="6">
        <v>2150</v>
      </c>
      <c r="L19" s="6">
        <v>2150</v>
      </c>
      <c r="M19" s="6">
        <v>2150</v>
      </c>
      <c r="N19" s="6">
        <f>215+6127.5</f>
        <v>6342.5</v>
      </c>
      <c r="O19" s="6"/>
    </row>
    <row r="20" spans="1:15">
      <c r="A20" s="2">
        <v>17</v>
      </c>
      <c r="B20" t="s">
        <v>31</v>
      </c>
      <c r="C20" s="6"/>
      <c r="D20" s="6">
        <v>950.25</v>
      </c>
      <c r="E20" s="6">
        <v>7774.77</v>
      </c>
      <c r="F20" s="6">
        <v>8402.2199999999993</v>
      </c>
      <c r="G20" s="6">
        <v>1900.5</v>
      </c>
      <c r="H20" s="6">
        <v>1900.5</v>
      </c>
      <c r="I20" s="6">
        <v>1900.5</v>
      </c>
      <c r="J20" s="6">
        <v>950.25</v>
      </c>
      <c r="K20" s="6">
        <v>1900.5</v>
      </c>
      <c r="L20" s="6">
        <v>1900.5</v>
      </c>
      <c r="M20" s="6">
        <v>11403</v>
      </c>
      <c r="N20" s="6">
        <v>7602</v>
      </c>
      <c r="O20" s="6"/>
    </row>
    <row r="21" spans="1:15">
      <c r="A21" s="2">
        <v>18</v>
      </c>
      <c r="B21" t="s">
        <v>32</v>
      </c>
      <c r="C21" s="6"/>
      <c r="D21" s="6">
        <v>950.25</v>
      </c>
      <c r="E21" s="6">
        <v>1814.12</v>
      </c>
      <c r="F21" s="6">
        <v>8402.2199999999993</v>
      </c>
      <c r="G21" s="6">
        <v>1900.5</v>
      </c>
      <c r="H21" s="6">
        <v>1800</v>
      </c>
      <c r="I21" s="6">
        <v>2250</v>
      </c>
      <c r="J21" s="6">
        <v>2045.46</v>
      </c>
      <c r="K21" s="6">
        <v>1714.29</v>
      </c>
      <c r="L21" s="6">
        <v>2250</v>
      </c>
      <c r="M21" s="6">
        <v>1943.18</v>
      </c>
      <c r="N21" s="6">
        <v>8100</v>
      </c>
      <c r="O21" s="6"/>
    </row>
    <row r="22" spans="1:15">
      <c r="A22" s="2">
        <v>19</v>
      </c>
      <c r="B22" t="s">
        <v>33</v>
      </c>
      <c r="C22" s="6"/>
      <c r="D22" s="6">
        <v>427.61</v>
      </c>
      <c r="E22" s="6">
        <v>5701.5</v>
      </c>
      <c r="F22" s="6">
        <v>11403</v>
      </c>
      <c r="G22" s="6">
        <v>1900.5</v>
      </c>
      <c r="H22" s="6">
        <v>855.23</v>
      </c>
      <c r="I22" s="6">
        <v>1900.5</v>
      </c>
      <c r="J22" s="6">
        <v>1900.5</v>
      </c>
      <c r="K22" s="6">
        <v>1900.5</v>
      </c>
      <c r="L22" s="6">
        <v>1900.5</v>
      </c>
      <c r="M22" s="6">
        <v>9848.0400000000009</v>
      </c>
      <c r="N22" s="6">
        <v>7602</v>
      </c>
      <c r="O22" s="6"/>
    </row>
    <row r="23" spans="1:15">
      <c r="A23" s="2">
        <v>20</v>
      </c>
      <c r="B23" t="s">
        <v>34</v>
      </c>
      <c r="C23" s="6"/>
      <c r="D23" s="6">
        <v>950.25</v>
      </c>
      <c r="E23" s="6">
        <v>1814.12</v>
      </c>
      <c r="F23" s="6">
        <v>11403</v>
      </c>
      <c r="G23" s="6">
        <v>1425.38</v>
      </c>
      <c r="H23" s="6">
        <v>1805.48</v>
      </c>
      <c r="I23" s="6">
        <v>1900.5</v>
      </c>
      <c r="J23" s="6">
        <v>1554.96</v>
      </c>
      <c r="K23" s="6">
        <v>1810</v>
      </c>
      <c r="L23" s="6">
        <v>1719.5</v>
      </c>
      <c r="M23" s="6">
        <v>1382.18</v>
      </c>
      <c r="N23" s="6">
        <f>760.2+6081.6</f>
        <v>6841.8</v>
      </c>
      <c r="O23" s="6"/>
    </row>
    <row r="24" spans="1:15">
      <c r="A24" s="2">
        <v>21</v>
      </c>
      <c r="B24" t="s">
        <v>35</v>
      </c>
      <c r="C24" s="6"/>
      <c r="D24" s="6"/>
      <c r="E24" s="6"/>
      <c r="F24" s="6"/>
      <c r="G24" s="6"/>
      <c r="H24" s="6"/>
      <c r="I24" s="6"/>
      <c r="J24" s="6"/>
      <c r="K24" s="6"/>
      <c r="L24" s="6">
        <v>231.05</v>
      </c>
      <c r="M24" s="6"/>
      <c r="N24" s="6"/>
      <c r="O24" s="6"/>
    </row>
    <row r="25" spans="1:15">
      <c r="A25" s="2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8" spans="1:15">
      <c r="N28" s="6"/>
    </row>
  </sheetData>
  <phoneticPr fontId="0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</vt:i4>
      </vt:variant>
    </vt:vector>
  </HeadingPairs>
  <TitlesOfParts>
    <vt:vector size="4" baseType="lpstr">
      <vt:lpstr>2014</vt:lpstr>
      <vt:lpstr>2015</vt:lpstr>
      <vt:lpstr>2016</vt:lpstr>
      <vt:lpstr>2017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2018-01-18T12:32:00Z</dcterms:modified>
</cp:coreProperties>
</file>